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kasgovlt.sharepoint.com/sites/NKSCKAVD/Bendrai naudojami dokumentai/General/AKS ( buv. KIISS)/2025/Kibernetinio saugumo rizikos vertinimo metodika/Kibernetinio saugumo rizikos vertinimo metodika (paskutinė versija)/Metodika (pataisyta po kalbininkės)/"/>
    </mc:Choice>
  </mc:AlternateContent>
  <xr:revisionPtr revIDLastSave="397" documentId="8_{F5B3BF97-E651-47EA-8062-0BDD3229D193}" xr6:coauthVersionLast="47" xr6:coauthVersionMax="47" xr10:uidLastSave="{3126CF77-518D-41CF-82DB-30DA8C0C202C}"/>
  <bookViews>
    <workbookView xWindow="-24255" yWindow="-21885" windowWidth="38640" windowHeight="21120" xr2:uid="{00000000-000D-0000-FFFF-FFFF00000000}"/>
  </bookViews>
  <sheets>
    <sheet name="5.1 Įvadas" sheetId="11" r:id="rId1"/>
    <sheet name="5.2 Rizikos registras" sheetId="17" r:id="rId2"/>
    <sheet name="5.3 Klausimynas" sheetId="24" r:id="rId3"/>
    <sheet name="Turto kategorijos" sheetId="19" state="hidden" r:id="rId4"/>
    <sheet name="5.4 Turto katalogas" sheetId="15" r:id="rId5"/>
    <sheet name="5.5 Pažeidžiamumų katalogas" sheetId="2" r:id="rId6"/>
    <sheet name="5.6 Grėsmių katalogas" sheetId="1" r:id="rId7"/>
    <sheet name="5.7.1 Valdymo priemonės" sheetId="25" r:id="rId8"/>
    <sheet name="5.7.2 Valdymo priemonės" sheetId="6" r:id="rId9"/>
    <sheet name="5.7.3 Valdymo priemonės" sheetId="21" r:id="rId10"/>
    <sheet name="Sheet1" sheetId="26" state="hidden" r:id="rId11"/>
    <sheet name="5.8 Rizikos profiliai" sheetId="3" r:id="rId12"/>
    <sheet name="5.9 Valdymo planas" sheetId="20" r:id="rId13"/>
    <sheet name="5.10 Ataskaitos šablonas" sheetId="8" r:id="rId14"/>
    <sheet name="5.11 Programinė įranga" sheetId="10" r:id="rId15"/>
    <sheet name="5.12 Rizikos scenarijai" sheetId="13" r:id="rId16"/>
  </sheets>
  <definedNames>
    <definedName name="_xlnm._FilterDatabase" localSheetId="4" hidden="1">'5.4 Turto katalogas'!$B$7:$M$55</definedName>
    <definedName name="_xlnm._FilterDatabase" localSheetId="8" hidden="1">'5.7.2 Valdymo priemonės'!$B$7:$E$112</definedName>
    <definedName name="_xlnm._FilterDatabase" localSheetId="9" hidden="1">'5.7.3 Valdymo priemonės'!$B$7:$E$160</definedName>
    <definedName name="_xlnm._FilterDatabase" localSheetId="12" hidden="1">'5.9 Valdymo planas'!$B$8:$O$8</definedName>
    <definedName name="_xlnm._FilterDatabase" localSheetId="3" hidden="1">#REF!</definedName>
    <definedName name="Duomenys">'Turto kategorijos'!$D$47:$D$53</definedName>
    <definedName name="Patalpos">'Turto kategorijos'!$D$61:$D$67</definedName>
    <definedName name="Personalas">'Turto kategorijos'!$D$42:$D$46</definedName>
    <definedName name="Procesai">'Turto kategorijos'!$D$33:$D$41</definedName>
    <definedName name="Programinė_įranga" localSheetId="4">'Turto kategorijos'!$D$5:$D$13</definedName>
    <definedName name="Techninė_įranga">'Turto kategorijos'!$D$14:$D$27</definedName>
    <definedName name="Tiekėjai">'Turto kategorijos'!$D$54:$D$58</definedName>
    <definedName name="TInklai">'Turto kategorijos'!$D$28:$D$32</definedName>
    <definedName name="Turto_vienetų_ir_grupių_sąrašas" localSheetId="2">'Turto kategorijos'!$I$3:$I$34</definedName>
    <definedName name="Turto_vienetų_ir_grupių_sąrašas">'Turto kategorijos'!$I$3:$I$34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 i="17" l="1"/>
  <c r="V16" i="17"/>
  <c r="V17" i="17"/>
  <c r="F16" i="20" s="1"/>
  <c r="V18" i="17"/>
  <c r="V19" i="17"/>
  <c r="V20" i="17"/>
  <c r="V21" i="17"/>
  <c r="V22" i="17"/>
  <c r="V23" i="17"/>
  <c r="V24" i="17"/>
  <c r="V25" i="17"/>
  <c r="V26" i="17"/>
  <c r="C13" i="20"/>
  <c r="D13" i="20"/>
  <c r="E13" i="20"/>
  <c r="F13" i="20"/>
  <c r="G13" i="20"/>
  <c r="H13" i="20"/>
  <c r="I13" i="20"/>
  <c r="J13" i="20"/>
  <c r="C14" i="20"/>
  <c r="D14" i="20"/>
  <c r="E14" i="20"/>
  <c r="F14" i="20"/>
  <c r="G14" i="20"/>
  <c r="H14" i="20"/>
  <c r="I14" i="20"/>
  <c r="J14" i="20"/>
  <c r="C15" i="20"/>
  <c r="D15" i="20"/>
  <c r="E15" i="20"/>
  <c r="F15" i="20"/>
  <c r="G15" i="20"/>
  <c r="H15" i="20"/>
  <c r="I15" i="20"/>
  <c r="J15" i="20"/>
  <c r="C16" i="20"/>
  <c r="D16" i="20"/>
  <c r="E16" i="20"/>
  <c r="G16" i="20"/>
  <c r="H16" i="20"/>
  <c r="I16" i="20"/>
  <c r="J16" i="20"/>
  <c r="C17" i="20"/>
  <c r="D17" i="20"/>
  <c r="E17" i="20"/>
  <c r="F17" i="20"/>
  <c r="G17" i="20"/>
  <c r="H17" i="20"/>
  <c r="I17" i="20"/>
  <c r="J17" i="20"/>
  <c r="C18" i="20"/>
  <c r="D18" i="20"/>
  <c r="E18" i="20"/>
  <c r="F18" i="20"/>
  <c r="G18" i="20"/>
  <c r="H18" i="20"/>
  <c r="I18" i="20"/>
  <c r="J18" i="20"/>
  <c r="M97" i="15" a="1"/>
  <c r="M97" i="15"/>
  <c r="M98" i="15" a="1"/>
  <c r="M98" i="15" s="1"/>
  <c r="M99" i="15" a="1"/>
  <c r="M99" i="15" s="1"/>
  <c r="M100" i="15" a="1"/>
  <c r="M100" i="15"/>
  <c r="M101" i="15" a="1"/>
  <c r="M101" i="15"/>
  <c r="M102" i="15" a="1"/>
  <c r="M102" i="15"/>
  <c r="M83" i="15" a="1"/>
  <c r="M83" i="15" s="1"/>
  <c r="M84" i="15" a="1"/>
  <c r="M84" i="15" s="1"/>
  <c r="M85" i="15" a="1"/>
  <c r="M85" i="15" s="1"/>
  <c r="M86" i="15" a="1"/>
  <c r="M86" i="15" s="1"/>
  <c r="M87" i="15" a="1"/>
  <c r="M87" i="15" s="1"/>
  <c r="M88" i="15" a="1"/>
  <c r="M88" i="15" s="1"/>
  <c r="M89" i="15" a="1"/>
  <c r="M89" i="15" s="1"/>
  <c r="M90" i="15" a="1"/>
  <c r="M90" i="15" s="1"/>
  <c r="M78" i="15" a="1"/>
  <c r="M78" i="15" s="1"/>
  <c r="M77" i="15" a="1"/>
  <c r="M77" i="15" s="1"/>
  <c r="M76" i="15" a="1"/>
  <c r="M76" i="15" s="1"/>
  <c r="M75" i="15" a="1"/>
  <c r="M75" i="15" s="1"/>
  <c r="M74" i="15" a="1"/>
  <c r="M74" i="15" s="1"/>
  <c r="M73" i="15" a="1"/>
  <c r="M73" i="15" s="1"/>
  <c r="M72" i="15" a="1"/>
  <c r="M72" i="15" s="1"/>
  <c r="M71" i="15" a="1"/>
  <c r="M71" i="15" s="1"/>
  <c r="M70" i="15" a="1"/>
  <c r="M70" i="15" s="1"/>
  <c r="M57" i="15" a="1"/>
  <c r="M57" i="15" s="1"/>
  <c r="M58" i="15" a="1"/>
  <c r="M58" i="15" s="1"/>
  <c r="M59" i="15" a="1"/>
  <c r="M59" i="15" s="1"/>
  <c r="M60" i="15" a="1"/>
  <c r="M60" i="15" s="1"/>
  <c r="M61" i="15" a="1"/>
  <c r="M61" i="15" s="1"/>
  <c r="M62" i="15" a="1"/>
  <c r="M62" i="15" s="1"/>
  <c r="M63" i="15" a="1"/>
  <c r="M63" i="15" s="1"/>
  <c r="M64" i="15" a="1"/>
  <c r="M64" i="15" s="1"/>
  <c r="M65" i="15" a="1"/>
  <c r="M65" i="15" s="1"/>
  <c r="M66" i="15" a="1"/>
  <c r="M66" i="15" s="1"/>
  <c r="M67" i="15" a="1"/>
  <c r="M67" i="15" s="1"/>
  <c r="M46" i="15" a="1"/>
  <c r="M46" i="15" s="1"/>
  <c r="M47" i="15" a="1"/>
  <c r="M47" i="15" s="1"/>
  <c r="M48" i="15" a="1"/>
  <c r="M48" i="15" s="1"/>
  <c r="M49" i="15" a="1"/>
  <c r="M49" i="15" s="1"/>
  <c r="M50" i="15" a="1"/>
  <c r="M50" i="15" s="1"/>
  <c r="M51" i="15" a="1"/>
  <c r="M51" i="15" s="1"/>
  <c r="M52" i="15" a="1"/>
  <c r="M52" i="15" s="1"/>
  <c r="M43" i="15" a="1"/>
  <c r="M43" i="15" s="1"/>
  <c r="M34" i="15" a="1"/>
  <c r="M34" i="15" s="1"/>
  <c r="M35" i="15" a="1"/>
  <c r="M35" i="15" s="1"/>
  <c r="M36" i="15" a="1"/>
  <c r="M36" i="15" s="1"/>
  <c r="M37" i="15" a="1"/>
  <c r="M37" i="15" s="1"/>
  <c r="M38" i="15" a="1"/>
  <c r="M38" i="15" s="1"/>
  <c r="M39" i="15" a="1"/>
  <c r="M39" i="15" s="1"/>
  <c r="M40" i="15" a="1"/>
  <c r="M40" i="15" s="1"/>
  <c r="M33" i="15" a="1"/>
  <c r="M33" i="15" s="1"/>
  <c r="M41" i="15" a="1"/>
  <c r="M41" i="15" s="1"/>
  <c r="M42" i="15" a="1"/>
  <c r="M42" i="15" s="1"/>
  <c r="M23" i="15" a="1"/>
  <c r="M23" i="15" s="1"/>
  <c r="M24" i="15" a="1"/>
  <c r="M24" i="15" s="1"/>
  <c r="M25" i="15" a="1"/>
  <c r="M25" i="15" s="1"/>
  <c r="M26" i="15" a="1"/>
  <c r="M26" i="15" s="1"/>
  <c r="M27" i="15" a="1"/>
  <c r="M27" i="15" s="1"/>
  <c r="M28" i="15" a="1"/>
  <c r="M28" i="15" s="1"/>
  <c r="M29" i="15" a="1"/>
  <c r="M29" i="15" s="1"/>
  <c r="M30" i="15" a="1"/>
  <c r="M30" i="15" s="1"/>
  <c r="E14" i="17"/>
  <c r="L14" i="17"/>
  <c r="P14" i="17"/>
  <c r="E15" i="17"/>
  <c r="L15" i="17"/>
  <c r="P15" i="17"/>
  <c r="E16" i="17"/>
  <c r="L16" i="17"/>
  <c r="P16" i="17"/>
  <c r="E17" i="17"/>
  <c r="L17" i="17"/>
  <c r="P17" i="17"/>
  <c r="E18" i="17"/>
  <c r="L18" i="17"/>
  <c r="P18" i="17"/>
  <c r="E19" i="17"/>
  <c r="L19" i="17"/>
  <c r="P19" i="17"/>
  <c r="E20" i="17"/>
  <c r="L20" i="17"/>
  <c r="P20" i="17"/>
  <c r="E21" i="17"/>
  <c r="L21" i="17"/>
  <c r="P21" i="17"/>
  <c r="E22" i="17"/>
  <c r="L22" i="17"/>
  <c r="P22" i="17"/>
  <c r="E23" i="17"/>
  <c r="L23" i="17"/>
  <c r="P23" i="17"/>
  <c r="E24" i="17"/>
  <c r="L24" i="17"/>
  <c r="P24" i="17"/>
  <c r="E25" i="17"/>
  <c r="L25" i="17"/>
  <c r="P25" i="17"/>
  <c r="E26" i="17"/>
  <c r="L26" i="17"/>
  <c r="P26" i="17"/>
  <c r="C9" i="20"/>
  <c r="E10" i="17"/>
  <c r="V12" i="17"/>
  <c r="V13" i="17"/>
  <c r="V14" i="17"/>
  <c r="L12" i="17"/>
  <c r="L13" i="17"/>
  <c r="I3" i="19" a="1"/>
  <c r="I3" i="19" s="1"/>
  <c r="M93" i="15" a="1"/>
  <c r="M93" i="15" s="1"/>
  <c r="M94" i="15" a="1"/>
  <c r="M94" i="15" s="1"/>
  <c r="M95" i="15" a="1"/>
  <c r="M95" i="15" s="1"/>
  <c r="M96" i="15" a="1"/>
  <c r="M96" i="15" s="1"/>
  <c r="B19" i="6" l="1"/>
  <c r="B93" i="2"/>
  <c r="B94" i="2"/>
  <c r="B95" i="2"/>
  <c r="B96" i="2"/>
  <c r="B97" i="2"/>
  <c r="B90" i="2"/>
  <c r="B66" i="2"/>
  <c r="B67" i="2"/>
  <c r="B68" i="2"/>
  <c r="B69" i="2"/>
  <c r="B70" i="2"/>
  <c r="B71" i="2"/>
  <c r="B72" i="2"/>
  <c r="B73" i="2"/>
  <c r="B74" i="2"/>
  <c r="B75" i="2"/>
  <c r="B76" i="2"/>
  <c r="B77" i="2"/>
  <c r="B78" i="2"/>
  <c r="B79" i="2"/>
  <c r="B80" i="2"/>
  <c r="B81" i="2"/>
  <c r="B82" i="2"/>
  <c r="B83" i="2"/>
  <c r="B84" i="2"/>
  <c r="B85" i="2"/>
  <c r="B86" i="2"/>
  <c r="B87" i="2"/>
  <c r="B92" i="2"/>
  <c r="B89" i="2"/>
  <c r="B64" i="2"/>
  <c r="B65" i="2"/>
  <c r="B63" i="2"/>
  <c r="B59" i="2"/>
  <c r="B60" i="2"/>
  <c r="B61" i="2"/>
  <c r="B58" i="2"/>
  <c r="B9" i="2"/>
  <c r="B10" i="2"/>
  <c r="B11" i="2"/>
  <c r="B12" i="2"/>
  <c r="B13" i="2"/>
  <c r="B14" i="2"/>
  <c r="B15" i="2"/>
  <c r="B16" i="2"/>
  <c r="B17" i="2"/>
  <c r="B8" i="25"/>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4" i="21"/>
  <c r="B105" i="21"/>
  <c r="B106" i="21"/>
  <c r="B107" i="21"/>
  <c r="B108" i="21"/>
  <c r="B109" i="21"/>
  <c r="B110" i="21"/>
  <c r="B111" i="21"/>
  <c r="B112" i="21"/>
  <c r="B113" i="21"/>
  <c r="B114" i="21"/>
  <c r="B115" i="21"/>
  <c r="B116" i="21"/>
  <c r="B117" i="21"/>
  <c r="B118" i="21"/>
  <c r="B119" i="21"/>
  <c r="B120" i="21"/>
  <c r="B121" i="21"/>
  <c r="B122" i="21"/>
  <c r="B123" i="21"/>
  <c r="B124" i="21"/>
  <c r="B125" i="21"/>
  <c r="B126" i="21"/>
  <c r="B127" i="21"/>
  <c r="B128" i="21"/>
  <c r="B129" i="21"/>
  <c r="B130" i="21"/>
  <c r="B131" i="21"/>
  <c r="B132" i="21"/>
  <c r="B133" i="21"/>
  <c r="B134" i="21"/>
  <c r="B135" i="21"/>
  <c r="B136" i="21"/>
  <c r="B137" i="21"/>
  <c r="B138" i="21"/>
  <c r="B139" i="21"/>
  <c r="B140" i="21"/>
  <c r="B141" i="21"/>
  <c r="B142" i="21"/>
  <c r="B143" i="21"/>
  <c r="B144" i="21"/>
  <c r="B145" i="21"/>
  <c r="B146" i="21"/>
  <c r="B147" i="21"/>
  <c r="B148" i="21"/>
  <c r="B149" i="21"/>
  <c r="B150" i="21"/>
  <c r="B151" i="21"/>
  <c r="B152" i="21"/>
  <c r="B153" i="21"/>
  <c r="B154" i="21"/>
  <c r="B155" i="21"/>
  <c r="B156" i="21"/>
  <c r="B157" i="21"/>
  <c r="B158" i="21"/>
  <c r="B159" i="21"/>
  <c r="B160" i="21"/>
  <c r="B8" i="21"/>
  <c r="B9" i="6"/>
  <c r="B106" i="6"/>
  <c r="B107" i="6"/>
  <c r="B108" i="6"/>
  <c r="B109" i="6"/>
  <c r="B110" i="6"/>
  <c r="B111" i="6"/>
  <c r="B112" i="6"/>
  <c r="B100" i="6"/>
  <c r="B101" i="6"/>
  <c r="B102" i="6"/>
  <c r="B103" i="6"/>
  <c r="B104"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56" i="6"/>
  <c r="B57" i="6"/>
  <c r="B58" i="6"/>
  <c r="B59" i="6"/>
  <c r="B60" i="6"/>
  <c r="B61" i="6"/>
  <c r="B62" i="6"/>
  <c r="B63" i="6"/>
  <c r="B64" i="6"/>
  <c r="B65" i="6"/>
  <c r="B66" i="6"/>
  <c r="B67" i="6"/>
  <c r="B68" i="6"/>
  <c r="B69" i="6"/>
  <c r="B47" i="6"/>
  <c r="B48" i="6"/>
  <c r="B49" i="6"/>
  <c r="B50" i="6"/>
  <c r="B51" i="6"/>
  <c r="B52" i="6"/>
  <c r="B53" i="6"/>
  <c r="B54" i="6"/>
  <c r="B35" i="6"/>
  <c r="B36" i="6"/>
  <c r="B37" i="6"/>
  <c r="B38" i="6"/>
  <c r="B39" i="6"/>
  <c r="B40" i="6"/>
  <c r="B41" i="6"/>
  <c r="B42" i="6"/>
  <c r="B43" i="6"/>
  <c r="B44" i="6"/>
  <c r="B45" i="6"/>
  <c r="B10" i="6"/>
  <c r="B11" i="6"/>
  <c r="B12" i="6"/>
  <c r="B13" i="6"/>
  <c r="B14" i="6"/>
  <c r="B15" i="6"/>
  <c r="B16" i="6"/>
  <c r="B17" i="6"/>
  <c r="B18" i="6"/>
  <c r="B20" i="6"/>
  <c r="B21" i="6"/>
  <c r="B22" i="6"/>
  <c r="B23" i="6"/>
  <c r="B24" i="6"/>
  <c r="B25" i="6"/>
  <c r="B26" i="6"/>
  <c r="B27" i="6"/>
  <c r="B28" i="6"/>
  <c r="B29" i="6"/>
  <c r="B30" i="6"/>
  <c r="B31" i="6"/>
  <c r="B32" i="6"/>
  <c r="B33" i="6"/>
  <c r="B34" i="6"/>
  <c r="B153" i="25"/>
  <c r="B124" i="25"/>
  <c r="B125" i="25"/>
  <c r="B126" i="25"/>
  <c r="B127" i="25"/>
  <c r="B128" i="25"/>
  <c r="B129" i="25"/>
  <c r="B130" i="25"/>
  <c r="B131" i="25"/>
  <c r="B112" i="25"/>
  <c r="B81" i="25"/>
  <c r="B61" i="25"/>
  <c r="B62" i="25"/>
  <c r="B60" i="25"/>
  <c r="B63" i="25"/>
  <c r="B58" i="25"/>
  <c r="B59" i="25"/>
  <c r="B54" i="25"/>
  <c r="B50" i="25"/>
  <c r="B51" i="25"/>
  <c r="B37" i="25"/>
  <c r="B38" i="25"/>
  <c r="B39" i="25"/>
  <c r="B40" i="25"/>
  <c r="B41" i="25"/>
  <c r="B42" i="25"/>
  <c r="B43" i="25"/>
  <c r="B44" i="25"/>
  <c r="B36" i="25"/>
  <c r="B45" i="25"/>
  <c r="B46" i="25"/>
  <c r="B47" i="25"/>
  <c r="B48" i="25"/>
  <c r="B49" i="25"/>
  <c r="B27" i="25"/>
  <c r="B28" i="25"/>
  <c r="B29" i="25"/>
  <c r="B24" i="25"/>
  <c r="B25" i="25"/>
  <c r="B26" i="25"/>
  <c r="B30" i="25"/>
  <c r="B31" i="25"/>
  <c r="B33" i="25"/>
  <c r="B35" i="25"/>
  <c r="B19" i="25"/>
  <c r="B20" i="25"/>
  <c r="B21" i="25"/>
  <c r="B22" i="25"/>
  <c r="B32" i="25"/>
  <c r="B34" i="25"/>
  <c r="B15" i="25"/>
  <c r="B12" i="25"/>
  <c r="B13" i="25"/>
  <c r="M91" i="15" a="1"/>
  <c r="M91" i="15" s="1"/>
  <c r="M92" i="15" a="1"/>
  <c r="M92" i="15" s="1"/>
  <c r="M82" i="15" a="1"/>
  <c r="M82" i="15" s="1"/>
  <c r="M81" i="15" a="1"/>
  <c r="M81" i="15" s="1"/>
  <c r="B10" i="25"/>
  <c r="B17" i="25"/>
  <c r="B18" i="25"/>
  <c r="B23" i="25"/>
  <c r="B52" i="25"/>
  <c r="B53" i="25"/>
  <c r="B55" i="25"/>
  <c r="B56" i="25"/>
  <c r="B57" i="25"/>
  <c r="B64" i="25"/>
  <c r="B65" i="25"/>
  <c r="B66" i="25"/>
  <c r="B67" i="25"/>
  <c r="B68" i="25"/>
  <c r="B69" i="25"/>
  <c r="B70" i="25"/>
  <c r="B71" i="25"/>
  <c r="B72" i="25"/>
  <c r="B73" i="25"/>
  <c r="B74" i="25"/>
  <c r="B75" i="25"/>
  <c r="B76" i="25"/>
  <c r="B77" i="25"/>
  <c r="B78" i="25"/>
  <c r="B79" i="25"/>
  <c r="B80" i="25"/>
  <c r="B82" i="25"/>
  <c r="B83" i="25"/>
  <c r="B84" i="25"/>
  <c r="B85" i="25"/>
  <c r="B86" i="25"/>
  <c r="B87" i="25"/>
  <c r="B88" i="25"/>
  <c r="B89" i="25"/>
  <c r="B90" i="25"/>
  <c r="B91" i="25"/>
  <c r="B92" i="25"/>
  <c r="B93" i="25"/>
  <c r="B94" i="25"/>
  <c r="B95" i="25"/>
  <c r="B96" i="25"/>
  <c r="B97" i="25"/>
  <c r="B98" i="25"/>
  <c r="B99" i="25"/>
  <c r="B100" i="25"/>
  <c r="B101" i="25"/>
  <c r="B102" i="25"/>
  <c r="B103" i="25"/>
  <c r="B104" i="25"/>
  <c r="B105" i="25"/>
  <c r="B106" i="25"/>
  <c r="B107" i="25"/>
  <c r="B108" i="25"/>
  <c r="B109" i="25"/>
  <c r="B110" i="25"/>
  <c r="B111" i="25"/>
  <c r="B113" i="25"/>
  <c r="B114" i="25"/>
  <c r="B115" i="25"/>
  <c r="B116" i="25"/>
  <c r="B117" i="25"/>
  <c r="B118" i="25"/>
  <c r="B119" i="25"/>
  <c r="B120" i="25"/>
  <c r="B121" i="25"/>
  <c r="B122" i="25"/>
  <c r="B123" i="25"/>
  <c r="B132" i="25"/>
  <c r="B133" i="25"/>
  <c r="B134" i="25"/>
  <c r="B135" i="25"/>
  <c r="B136" i="25"/>
  <c r="B137" i="25"/>
  <c r="B138" i="25"/>
  <c r="B139" i="25"/>
  <c r="B140" i="25"/>
  <c r="B141" i="25"/>
  <c r="B142" i="25"/>
  <c r="B143" i="25"/>
  <c r="B144" i="25"/>
  <c r="B145" i="25"/>
  <c r="B146" i="25"/>
  <c r="B147" i="25"/>
  <c r="B148" i="25"/>
  <c r="B149" i="25"/>
  <c r="B150" i="25"/>
  <c r="B151" i="25"/>
  <c r="B152" i="25"/>
  <c r="B9" i="25"/>
  <c r="B11" i="25"/>
  <c r="B14" i="25"/>
  <c r="B16" i="25"/>
  <c r="G21" i="11"/>
  <c r="G20" i="11"/>
  <c r="E11" i="17"/>
  <c r="E12" i="17"/>
  <c r="E13" i="17"/>
  <c r="P13" i="17"/>
  <c r="M10" i="15" a="1"/>
  <c r="M10" i="15" s="1"/>
  <c r="M11" i="15" a="1"/>
  <c r="M11" i="15" s="1"/>
  <c r="M12" i="15" a="1"/>
  <c r="M12" i="15" s="1"/>
  <c r="M13" i="15" a="1"/>
  <c r="M13" i="15" s="1"/>
  <c r="M14" i="15" a="1"/>
  <c r="M14" i="15" s="1"/>
  <c r="M15" i="15" a="1"/>
  <c r="M15" i="15" s="1"/>
  <c r="M16" i="15" a="1"/>
  <c r="M16" i="15" s="1"/>
  <c r="M17" i="15" a="1"/>
  <c r="M17" i="15" s="1"/>
  <c r="M18" i="15" a="1"/>
  <c r="M18" i="15" s="1"/>
  <c r="M19" i="15" a="1"/>
  <c r="M19" i="15" s="1"/>
  <c r="M22" i="15" a="1"/>
  <c r="M22" i="15" s="1"/>
  <c r="M20" i="15" a="1"/>
  <c r="M20" i="15" s="1"/>
  <c r="M32" i="15" a="1"/>
  <c r="M32" i="15" s="1"/>
  <c r="M45" i="15" a="1"/>
  <c r="M45" i="15" s="1"/>
  <c r="M53" i="15" a="1"/>
  <c r="M53" i="15" s="1"/>
  <c r="M54" i="15" a="1"/>
  <c r="M54" i="15" s="1"/>
  <c r="M56" i="15" a="1"/>
  <c r="M56" i="15" s="1"/>
  <c r="M69" i="15" a="1"/>
  <c r="M69" i="15" s="1"/>
  <c r="M79" i="15" a="1"/>
  <c r="M79" i="15" s="1"/>
  <c r="M80" i="15" a="1"/>
  <c r="M80" i="15" s="1"/>
  <c r="M9" i="15" a="1"/>
  <c r="M9" i="15" s="1"/>
  <c r="E23" i="11" l="1"/>
  <c r="E22" i="11"/>
  <c r="E21" i="11"/>
  <c r="G23" i="11"/>
  <c r="E144" i="11" l="1"/>
  <c r="E145" i="11"/>
  <c r="E143" i="11"/>
  <c r="E118" i="11"/>
  <c r="J9" i="20"/>
  <c r="J10" i="20"/>
  <c r="J11" i="20"/>
  <c r="J12" i="20"/>
  <c r="I12" i="20"/>
  <c r="H9" i="20"/>
  <c r="H10" i="20"/>
  <c r="H11" i="20"/>
  <c r="H12" i="20"/>
  <c r="G9" i="20"/>
  <c r="G10" i="20"/>
  <c r="G11" i="20"/>
  <c r="G12" i="20"/>
  <c r="F12" i="20"/>
  <c r="E12" i="20"/>
  <c r="D12" i="20"/>
  <c r="C10" i="20"/>
  <c r="C11" i="20"/>
  <c r="C12" i="20"/>
  <c r="E117" i="11" l="1"/>
  <c r="E116" i="11"/>
  <c r="I9" i="20"/>
  <c r="I10" i="20"/>
  <c r="I11" i="20"/>
  <c r="L10" i="17" l="1"/>
  <c r="D9" i="20" s="1"/>
  <c r="V10" i="17"/>
  <c r="F9" i="20" s="1"/>
  <c r="F11" i="20"/>
  <c r="V11" i="17"/>
  <c r="F10" i="20" s="1"/>
  <c r="P11" i="17"/>
  <c r="E10" i="20" s="1"/>
  <c r="L11" i="17"/>
  <c r="D10" i="20" s="1"/>
  <c r="P12" i="17"/>
  <c r="E11" i="20" s="1"/>
  <c r="P10" i="17"/>
  <c r="E9" i="20" s="1"/>
  <c r="D11" i="20"/>
  <c r="G22" i="11"/>
  <c r="G24"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<sst xmlns="http://schemas.openxmlformats.org/spreadsheetml/2006/main" count="3128" uniqueCount="1868">
  <si>
    <t>5.1 priedas. Įvadas</t>
  </si>
  <si>
    <t xml:space="preserve">Šis kibernetinio saugumo rizikos vertinimo įrankis skirtas organizacijos kibernetinio saugumo rizikos vertinimo procesui planuoti, vykdyti ir dokumentuoti. Prieduose pateikiami praktiniai įrankiai, padedantys sistemingai atlikti kiekvieną vertinimo etapą – nuo turto identifikavimo iki rizikos valdymo plano sudarymo. Dokumentas sudarytas iš teminių polapių, kurie atitinka Kibernetinio saugumo rizikos valdymo metodiką.
</t>
  </si>
  <si>
    <t>Kibernetinio saugumo rizikos vertinimas:</t>
  </si>
  <si>
    <r>
      <t xml:space="preserve">Prieš pradedant kibernetinio saugumo rizikos (toliau - rizikos) vertinimo procesą turi būti nustatomi organizacijos konteksto kriterijai (rizikos atlaikymo pajėgumas (angl. risk capacity), rizikos apetitas (angl. risk apetite) ir tolerancija (angl. risk tolerance)) bei tinklų ir identifikuojamas informacinių sistemų (toliau – TIS) turtas. Rekomenduojama dokumentuoti polapį "5.4 Turto katalogas" atsižvelgiant į papildomus klausimus polapyje "5.3 Klausimynas".
Nustačius organizacijos konteksto kriterijus bei identifikavus TIS turtą gali būti pradedamas kibernetinio saugumo rizikos vertinimo procesas. Rekomenduojama, atsižvelgiant į papildomus klausimus polapyje "5.3 Klausimynas", nustatyti organizacijai aktualius pažeidžiamumus naudojantis polapiu "5.5 Pažeidžiamumų katalogas", grėsmes polapyje "5.6 Grėsmių katalogas" bei saugumo valdymo priemones polapyje "5.7 Valdymo priemonės". Toliau pildomas polapis "5.2 Rizikos registras", jame surašomas identifikuotas turtas iš polapio "5.4 Turto katalogas", nurodomi pažeidžiamumai, potencialios grėsmės ir nustatytas rizikos lygis. Polapyje „Rizikos registras“ parenkamos kiekvieno nustatyto rizikos lygio identifikuotos (esamos) valdymo priemonės  iš polapio "5.7 Valdymo priemonės" ir nustatoma dabartinė rizika. Dabartinėms rizikoms, kurios viršija organizacijos rizikos apetitą, pritaikomos papildomos valdymo priemonės, kurios sumažina rizikos lygį iki priimtino ir nustatoms jų galutinis  lygis (ateities būsena). Tuomet rengiamas rizikų valdymo planas, kurio šablonas pateiktas polapyje "5.9 Valdymo planas" ir rizikų valdymo ataskaita, kurios šablonas pateiktas polapyje "5.10 Ataskaitos šablonas".
</t>
    </r>
    <r>
      <rPr>
        <b/>
        <sz val="11"/>
        <color theme="1"/>
        <rFont val="Calibri"/>
        <family val="2"/>
        <charset val="186"/>
        <scheme val="minor"/>
      </rPr>
      <t>5.4 Turto katalogas -&gt; 5.5 Pažeidžiamumų katalogas -&gt; 5.6 Grėsmių katalogas -&gt; 5.8 Rizikos profiliai -&gt; 5.7 Valdymo priemonės -&gt; 5.2 Rizikos registras -&gt; 5.9 Valdymo planas -&gt; 5.10 Ataskaitos šablonas.</t>
    </r>
  </si>
  <si>
    <t>Kibernetinio saugumo rizikos vertinimo lygių nustatymas:</t>
  </si>
  <si>
    <r>
      <t xml:space="preserve">Rizikos lygis nustatomas dauginant tikimybės ir poveikio balus, naudojantis pateiktomis lentelėmis. Šių lentelių reikšmės leidžia kokybiškai ir kiekybiškai įvertinti kiekvieną riziką ir priimti pagrįstus sprendimus dėl jos valdymo.
- Poveikio vertinimo lentelė yra dalinai priklausanti nuo individualios organizacijos duomenų. </t>
    </r>
    <r>
      <rPr>
        <sz val="11"/>
        <color rgb="FFFF0000"/>
        <rFont val="Calibri"/>
        <family val="2"/>
        <charset val="186"/>
        <scheme val="minor"/>
      </rPr>
      <t>Raudonai</t>
    </r>
    <r>
      <rPr>
        <sz val="11"/>
        <color theme="1"/>
        <rFont val="Calibri"/>
        <family val="2"/>
        <scheme val="minor"/>
      </rPr>
      <t xml:space="preserve"> pažymėtus duomenis privaloma pakeisti pagal organizacijos nustatytus kibernetinio saugumo rizikos vertinimo kriterijus.
- Tikimybės vertinimo lentelė pateikiama kaip standartinis pavyzdys, tačiau organizacijai rekomenduojama ją pritaikyti pagal savo nustatytus kibernetinio saugumo rizikos vertinimo kriterijus.</t>
    </r>
  </si>
  <si>
    <t>Finansinio nuostolio poveikio apskaičiavimas:</t>
  </si>
  <si>
    <t>Poveikio lygį ir finansinių nuostolių procentines ribas padės nustatyti pateikta finansinio nuostolio poveikio skaičiuoklė.
Organizacija turėtų nustatyti mažo (1) ir katastrofinio (5) poveikio lygių finansines ribas, išreikštas procentais nuo metinių pajamų:
- 	1 lygis (mažas poveikis): rekomenduojama 0,2 — 1% nuo metinių pajamų
- 	5 lygis (katastrofinis poveikis): rekomenduojama 15 — 20% nuo metinių pajamų
Finansinio nuostolio skaičiuoklė automatiškai sugeneruos tarpinius lygius proporcingai.
Gautas finansinio nuostolio ribas reikia įrašyti į poveikio lygių šabloną.</t>
  </si>
  <si>
    <t>Finansinio nuostolio poveikio skaičiuoklė</t>
  </si>
  <si>
    <t>Organizacijos metinės pajamos Eur</t>
  </si>
  <si>
    <t>Finansinio nuostolio poveikio ribos Eur</t>
  </si>
  <si>
    <t>Poveikio lygis</t>
  </si>
  <si>
    <t>Rekomenduojamos metinių pajamų % ribos</t>
  </si>
  <si>
    <t>Organizacijos pasirinktos metinių pajamų % ribos</t>
  </si>
  <si>
    <t>1 lygis 
(mažas poveikis)</t>
  </si>
  <si>
    <t>0,2 % — 1 %</t>
  </si>
  <si>
    <t>2 lygis 
(reikšmingas poveikis)</t>
  </si>
  <si>
    <t>1 % — 5 %</t>
  </si>
  <si>
    <t>3 lygis 
(rimtas poveikis)</t>
  </si>
  <si>
    <t>5 % — 10 %</t>
  </si>
  <si>
    <t>4 lygis 
(kritinis poveikis)</t>
  </si>
  <si>
    <t>10 % — 15 %</t>
  </si>
  <si>
    <t>5 lygis 
(katastrofinis poveikis)</t>
  </si>
  <si>
    <t>15 % — 20 %</t>
  </si>
  <si>
    <t>Poveikio lygių šablonas:</t>
  </si>
  <si>
    <t>Poveikis</t>
  </si>
  <si>
    <t>Poveikio kriterijus</t>
  </si>
  <si>
    <t>Aprašas</t>
  </si>
  <si>
    <t>Katastrofinis</t>
  </si>
  <si>
    <t>Finansiniai nuostoliai</t>
  </si>
  <si>
    <r>
      <t xml:space="preserve">Tikėtinas nuostolis yra daugiau nei </t>
    </r>
    <r>
      <rPr>
        <sz val="11"/>
        <color rgb="FFFF0000"/>
        <rFont val="Calibri"/>
        <family val="2"/>
        <charset val="186"/>
        <scheme val="minor"/>
      </rPr>
      <t>1 500 000</t>
    </r>
    <r>
      <rPr>
        <sz val="11"/>
        <color theme="1"/>
        <rFont val="Calibri"/>
        <family val="2"/>
        <charset val="186"/>
        <scheme val="minor"/>
      </rPr>
      <t xml:space="preserve"> Eur. Nuostolis kelią grėsmę organizacijos egzistavimui, reikšmingai paveikia įmonės kapitalą, mokumą, veiklos tęstinumą.</t>
    </r>
  </si>
  <si>
    <t>Veiklos tęstinumo sutrikimas</t>
  </si>
  <si>
    <r>
      <t xml:space="preserve">Su rizika susijęs procesas turi būti atnaujintas per ne daugiau nei </t>
    </r>
    <r>
      <rPr>
        <sz val="11"/>
        <color rgb="FFFF0000"/>
        <rFont val="Calibri"/>
        <family val="2"/>
        <charset val="186"/>
        <scheme val="minor"/>
      </rPr>
      <t>4</t>
    </r>
    <r>
      <rPr>
        <sz val="11"/>
        <color theme="1"/>
        <rFont val="Calibri"/>
        <family val="2"/>
        <charset val="186"/>
        <scheme val="minor"/>
      </rPr>
      <t xml:space="preserve"> </t>
    </r>
    <r>
      <rPr>
        <sz val="11"/>
        <color rgb="FFFF0000"/>
        <rFont val="Calibri"/>
        <family val="2"/>
        <charset val="186"/>
        <scheme val="minor"/>
      </rPr>
      <t>valandas</t>
    </r>
    <r>
      <rPr>
        <sz val="11"/>
        <color theme="1"/>
        <rFont val="Calibri"/>
        <family val="2"/>
        <charset val="186"/>
        <scheme val="minor"/>
      </rPr>
      <t>.</t>
    </r>
  </si>
  <si>
    <t>Tiekimo grandinė</t>
  </si>
  <si>
    <t>Organizacija šiurkščiai pažeidžia sudarytas sutartis, partneriai nutraukia sutartis su organizacija.</t>
  </si>
  <si>
    <t>Reputacija</t>
  </si>
  <si>
    <t>Nepataisoma ilgalaikė žala visuomenės pasitikėjimui organizacija ir organizacijos įvaizdžiui. Apie incidentą pranešama žiniose televizijoje, jis aptariamas laidose.</t>
  </si>
  <si>
    <t>Teisinė atitiktis</t>
  </si>
  <si>
    <t>Labai didelė rizika, kad bus baudos, sankcijos, teisminiai ginčai, neatitiktis įstatymas. Valstybė gali taikyti veiklos ribojimo priemones.</t>
  </si>
  <si>
    <t>Žmogaus sveikata</t>
  </si>
  <si>
    <t>Sunkūs ir/arba ilgalaikiai sužalojimai ar sveikatos sutrikimai, galima mirtis. Hospitalizacija ilgiau nei savaitė.</t>
  </si>
  <si>
    <t>Kritinis</t>
  </si>
  <si>
    <r>
      <t xml:space="preserve">Tikėtinas nuostolis yra nuo </t>
    </r>
    <r>
      <rPr>
        <sz val="11"/>
        <color rgb="FFFF0000"/>
        <rFont val="Calibri"/>
        <family val="2"/>
        <charset val="186"/>
        <scheme val="minor"/>
      </rPr>
      <t>1 500 000</t>
    </r>
    <r>
      <rPr>
        <sz val="11"/>
        <color theme="1"/>
        <rFont val="Calibri"/>
        <family val="2"/>
        <charset val="186"/>
        <scheme val="minor"/>
      </rPr>
      <t xml:space="preserve"> iki </t>
    </r>
    <r>
      <rPr>
        <sz val="11"/>
        <color rgb="FFFF0000"/>
        <rFont val="Calibri"/>
        <family val="2"/>
        <charset val="186"/>
        <scheme val="minor"/>
      </rPr>
      <t>1 016 666</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</si>
  <si>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4 </t>
    </r>
    <r>
      <rPr>
        <sz val="11"/>
        <color theme="1"/>
        <rFont val="Calibri"/>
        <family val="2"/>
        <charset val="186"/>
        <scheme val="minor"/>
      </rPr>
      <t xml:space="preserve">- </t>
    </r>
    <r>
      <rPr>
        <sz val="11"/>
        <color rgb="FFFF0000"/>
        <rFont val="Calibri"/>
        <family val="2"/>
        <charset val="186"/>
        <scheme val="minor"/>
      </rPr>
      <t>24</t>
    </r>
    <r>
      <rPr>
        <sz val="11"/>
        <color theme="1"/>
        <rFont val="Calibri"/>
        <family val="2"/>
        <charset val="186"/>
        <scheme val="minor"/>
      </rPr>
      <t xml:space="preserve"> </t>
    </r>
    <r>
      <rPr>
        <sz val="11"/>
        <color rgb="FFFF0000"/>
        <rFont val="Calibri"/>
        <family val="2"/>
        <charset val="186"/>
        <scheme val="minor"/>
      </rPr>
      <t>valandas</t>
    </r>
    <r>
      <rPr>
        <sz val="11"/>
        <color theme="1"/>
        <rFont val="Calibri"/>
        <family val="2"/>
        <charset val="186"/>
        <scheme val="minor"/>
      </rPr>
      <t>.</t>
    </r>
  </si>
  <si>
    <t>Organizacija rimtai pažeidžia sudarytas sutartis, partneriai skiria baudas ar sankcijas organizacijai.</t>
  </si>
  <si>
    <t>Ilgalaikis neigiamas poveikis organizacijos įvaizdžiui. Incidentas aptariamas žiniose ir televizijoje.</t>
  </si>
  <si>
    <t>Reikšminga rizika, kad bus baudos, sankcijos, teisminiai ginčai, neatitiktis įstatymas.</t>
  </si>
  <si>
    <t>Galimi sužeidimai ir kelių dienų hospitalizacija.</t>
  </si>
  <si>
    <t>Rimtas</t>
  </si>
  <si>
    <r>
      <t xml:space="preserve">Tikėtinas nuostolis yra nuo </t>
    </r>
    <r>
      <rPr>
        <sz val="11"/>
        <color rgb="FFFF0000"/>
        <rFont val="Calibri"/>
        <family val="2"/>
        <charset val="186"/>
        <scheme val="minor"/>
      </rPr>
      <t>1 016 666</t>
    </r>
    <r>
      <rPr>
        <sz val="11"/>
        <color theme="1"/>
        <rFont val="Calibri"/>
        <family val="2"/>
        <charset val="186"/>
        <scheme val="minor"/>
      </rPr>
      <t xml:space="preserve"> iki </t>
    </r>
    <r>
      <rPr>
        <sz val="11"/>
        <color rgb="FFFF0000"/>
        <rFont val="Calibri"/>
        <family val="2"/>
        <charset val="186"/>
        <scheme val="minor"/>
      </rPr>
      <t>533 333</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</si>
  <si>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24 </t>
    </r>
    <r>
      <rPr>
        <sz val="11"/>
        <color theme="1"/>
        <rFont val="Calibri"/>
        <family val="2"/>
        <charset val="186"/>
        <scheme val="minor"/>
      </rPr>
      <t xml:space="preserve">- </t>
    </r>
    <r>
      <rPr>
        <sz val="11"/>
        <color rgb="FFFF0000"/>
        <rFont val="Calibri"/>
        <family val="2"/>
        <charset val="186"/>
        <scheme val="minor"/>
      </rPr>
      <t>48</t>
    </r>
    <r>
      <rPr>
        <sz val="11"/>
        <color theme="1"/>
        <rFont val="Calibri"/>
        <family val="2"/>
        <charset val="186"/>
        <scheme val="minor"/>
      </rPr>
      <t xml:space="preserve"> </t>
    </r>
    <r>
      <rPr>
        <sz val="11"/>
        <color rgb="FFFF0000"/>
        <rFont val="Calibri"/>
        <family val="2"/>
        <charset val="186"/>
        <scheme val="minor"/>
      </rPr>
      <t>valandas</t>
    </r>
    <r>
      <rPr>
        <sz val="11"/>
        <color theme="1"/>
        <rFont val="Calibri"/>
        <family val="2"/>
        <charset val="186"/>
        <scheme val="minor"/>
      </rPr>
      <t>.</t>
    </r>
  </si>
  <si>
    <t>Organizacijos sudarytos sutartys pažeistos, pažeidimai nedideli, tačiau organizacija tikriausiai sulauks baudų iš partnerių.</t>
  </si>
  <si>
    <t>Laikinas neigiamas poveikis reputacijai. Incidentas minimas socialinėje medijoje ir su kibernetiniu saugumu susijusiose publikacijose.</t>
  </si>
  <si>
    <t>Vidutinė rizika, kad bus baudos, sankcijos, teisminiai ginčai, neatitiktis įstatymas.</t>
  </si>
  <si>
    <t>Nesunkūs sužeidimai ar sveikatos sutrikimai, hospitalizacija iki dienos trukmės.</t>
  </si>
  <si>
    <t>Reikšmingas</t>
  </si>
  <si>
    <r>
      <t xml:space="preserve">Tikėtinas nuostolis yra nuo </t>
    </r>
    <r>
      <rPr>
        <sz val="11"/>
        <color rgb="FFFF0000"/>
        <rFont val="Calibri"/>
        <family val="2"/>
        <charset val="186"/>
        <scheme val="minor"/>
      </rPr>
      <t>533 333</t>
    </r>
    <r>
      <rPr>
        <sz val="11"/>
        <color theme="1"/>
        <rFont val="Calibri"/>
        <family val="2"/>
        <charset val="186"/>
        <scheme val="minor"/>
      </rPr>
      <t xml:space="preserve"> iki </t>
    </r>
    <r>
      <rPr>
        <sz val="11"/>
        <color rgb="FFFF0000"/>
        <rFont val="Calibri"/>
        <family val="2"/>
        <charset val="186"/>
        <scheme val="minor"/>
      </rPr>
      <t>50 000</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</si>
  <si>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48 valandas </t>
    </r>
    <r>
      <rPr>
        <sz val="11"/>
        <color theme="1"/>
        <rFont val="Calibri"/>
        <family val="2"/>
        <charset val="186"/>
        <scheme val="minor"/>
      </rPr>
      <t xml:space="preserve">- </t>
    </r>
    <r>
      <rPr>
        <sz val="11"/>
        <color rgb="FFFF0000"/>
        <rFont val="Calibri"/>
        <family val="2"/>
        <charset val="186"/>
        <scheme val="minor"/>
      </rPr>
      <t>7</t>
    </r>
    <r>
      <rPr>
        <sz val="11"/>
        <color theme="1"/>
        <rFont val="Calibri"/>
        <family val="2"/>
        <charset val="186"/>
        <scheme val="minor"/>
      </rPr>
      <t xml:space="preserve"> </t>
    </r>
    <r>
      <rPr>
        <sz val="11"/>
        <color rgb="FFFF0000"/>
        <rFont val="Calibri"/>
        <family val="2"/>
        <charset val="186"/>
        <scheme val="minor"/>
      </rPr>
      <t>dienas</t>
    </r>
    <r>
      <rPr>
        <sz val="11"/>
        <color theme="1"/>
        <rFont val="Calibri"/>
        <family val="2"/>
        <charset val="186"/>
        <scheme val="minor"/>
      </rPr>
      <t>.</t>
    </r>
  </si>
  <si>
    <t>Organizacijos sudarytos sutartys gali būti pažeistos, tačiau pažeidimai minimalūs arba neturi poveikio partneriams.</t>
  </si>
  <si>
    <t>Trumpalaikis neigiamas poveikis organizacijos reputacijai. Incidentas  minimas tarp žmonių ar socialinės medijos tinkluose.</t>
  </si>
  <si>
    <t>Maža rizika, kad bus baudos, sankcijos, teisminiai ginčai, neatitiktis įstatymas.</t>
  </si>
  <si>
    <t>Smulkūs bei nesunkūs sužeidimai ar sveikatos sutrikimai, hospitalizacija nereikalinga.</t>
  </si>
  <si>
    <t>Mažas</t>
  </si>
  <si>
    <r>
      <t xml:space="preserve">Tikėtinas nuostolis iki </t>
    </r>
    <r>
      <rPr>
        <sz val="11"/>
        <color rgb="FFFF0000"/>
        <rFont val="Calibri"/>
        <family val="2"/>
        <charset val="186"/>
        <scheme val="minor"/>
      </rPr>
      <t>50 000</t>
    </r>
    <r>
      <rPr>
        <sz val="11"/>
        <color theme="1"/>
        <rFont val="Calibri"/>
        <family val="2"/>
        <charset val="186"/>
        <scheme val="minor"/>
      </rPr>
      <t xml:space="preserve"> Eur.</t>
    </r>
  </si>
  <si>
    <r>
      <t xml:space="preserve">Su rizika susijęs procesas turi būti atnaujintas per </t>
    </r>
    <r>
      <rPr>
        <sz val="11"/>
        <color rgb="FFFF0000"/>
        <rFont val="Calibri"/>
        <family val="2"/>
        <charset val="186"/>
        <scheme val="minor"/>
      </rPr>
      <t xml:space="preserve">7 </t>
    </r>
    <r>
      <rPr>
        <sz val="11"/>
        <rFont val="Calibri"/>
        <family val="2"/>
        <charset val="186"/>
        <scheme val="minor"/>
      </rPr>
      <t>-</t>
    </r>
    <r>
      <rPr>
        <sz val="11"/>
        <color rgb="FFFF0000"/>
        <rFont val="Calibri"/>
        <family val="2"/>
        <charset val="186"/>
        <scheme val="minor"/>
      </rPr>
      <t xml:space="preserve"> 30 dienas</t>
    </r>
    <r>
      <rPr>
        <sz val="11"/>
        <color theme="1"/>
        <rFont val="Calibri"/>
        <family val="2"/>
        <charset val="186"/>
        <scheme val="minor"/>
      </rPr>
      <t>.</t>
    </r>
  </si>
  <si>
    <t>Nėra poveikio organizacijos sudarytoms sutartims.</t>
  </si>
  <si>
    <t>Nėra poveikio organizacijos reputacijai, apie incidentą nepranešama.</t>
  </si>
  <si>
    <t>Nėra rizikos, kad bus baudos, sankcijos, teisminiai ginčai, neatitiktis įstatymas.</t>
  </si>
  <si>
    <t>Trumpas diskomfortas arba nėra poveikio žmogaus sveikatai ar saugumui.</t>
  </si>
  <si>
    <t>Tikimybės vertinimo lentelė:</t>
  </si>
  <si>
    <t>Tikimybė</t>
  </si>
  <si>
    <t>Tikimybės kriterijus</t>
  </si>
  <si>
    <t>Neabejotina</t>
  </si>
  <si>
    <t>Įvykdymo paprastumas</t>
  </si>
  <si>
    <t>Rizikos šaltinis neabejotinai pasieks savo tikslą naudodamas vieną iš svarstomų puolimo būdų.</t>
  </si>
  <si>
    <t>Įvykimo tikimybė</t>
  </si>
  <si>
    <t>Rizikos scenarijaus tikimybė yra ypač didelė.</t>
  </si>
  <si>
    <t>Rizikos dažnis</t>
  </si>
  <si>
    <t>Rizika kyla arba yra turi poveikį bent kartą per mėnesį arba dažniau.</t>
  </si>
  <si>
    <t>Labai tikėtina</t>
  </si>
  <si>
    <t>Tikėtina, kad rizikos šaltinis savo tikslą pasieks naudodamas vieną iš svarstomų atakos būdų.</t>
  </si>
  <si>
    <t>Rizikos scenarijaus tikimybė yra labai didelė.</t>
  </si>
  <si>
    <t>Rizika kyla arba yra turi poveikį vieną kartą nuo mėnesio iki pusės metų.</t>
  </si>
  <si>
    <t>Tikėtina</t>
  </si>
  <si>
    <t>Rizikos šaltinis gali pasiekti savo tikslą taikydamas vieną iš svarstomų metodų puolimo būdą.</t>
  </si>
  <si>
    <t>Rizikos scenarijaus tikimybė yra didelė.</t>
  </si>
  <si>
    <t>Rizika kyla arba yra turi poveikį vieną kartą nuo pusmečio iki metų.</t>
  </si>
  <si>
    <t>Mažai tikėtina</t>
  </si>
  <si>
    <t>Rizikos šaltinis turi palyginti nedaug galimybių pasiekti savo tikslą naudodamas vieną iš svarstomų atakos būdų.</t>
  </si>
  <si>
    <t>Rizikos scenarijaus tikimybė yra maža.</t>
  </si>
  <si>
    <t>Rizika kyla arba yra turi poveikį vieną kartą nuo 1 iki 5 metų.</t>
  </si>
  <si>
    <t>Netikėtina</t>
  </si>
  <si>
    <t>Rizikos šaltinis turi labai mažai galimybių pasiekti savo tikslą naudodamas vieną iš svarstomų atakos būdų.</t>
  </si>
  <si>
    <t>Rizikos scenarijaus tikimybė yra labai maža.</t>
  </si>
  <si>
    <t>Rizika kyla arba yra turi poveikį vieną kartą per daugiau nei 5 metus.</t>
  </si>
  <si>
    <t>Kibernetinio saugumo rizikos lygio skaičiavimas:</t>
  </si>
  <si>
    <t xml:space="preserve">Šioje kibernetinio saugumo rizikos vertinimo metodikoje taikoma simetrinė rizikos lygio skaičiavimo lentelė.
Kibernetinio saugumo rizikos lygis gali būti nustatomas arba vizualiai, naudojantis pateikta lentele, arba kibernetinio saugumo rizikos lygio skaičiuokle įrašius atitinkamus rizikos poveikio ir tikimybės balus.
</t>
  </si>
  <si>
    <t>Simetrinė rizikos vertinimo matrica</t>
  </si>
  <si>
    <t>Paaiškinimai:</t>
  </si>
  <si>
    <t>Rizikos lygis</t>
  </si>
  <si>
    <t>Minimalus balas</t>
  </si>
  <si>
    <t>Maksimalus balas</t>
  </si>
  <si>
    <t>Labai didelė</t>
  </si>
  <si>
    <t>20</t>
  </si>
  <si>
    <t>Didelė</t>
  </si>
  <si>
    <t>11</t>
  </si>
  <si>
    <t>Vidutinė</t>
  </si>
  <si>
    <t>6</t>
  </si>
  <si>
    <t>Maža</t>
  </si>
  <si>
    <t>3</t>
  </si>
  <si>
    <t>Labai maža</t>
  </si>
  <si>
    <t>1</t>
  </si>
  <si>
    <t>Kibernetinio saugumo rizikos lygio skaičiuoklė</t>
  </si>
  <si>
    <t>Rizika</t>
  </si>
  <si>
    <t>PVZ., REG. 1</t>
  </si>
  <si>
    <t>PVZ., REG. 2</t>
  </si>
  <si>
    <t>...</t>
  </si>
  <si>
    <t>Alternatyvus kibernetinio saugumo rizikos skaičiavimas:</t>
  </si>
  <si>
    <t>Organizacijos gali pasirinkti asimetrinę rizikos vertinimo matricą, kurioje didesnė reikšmė suteikta poveikiui, o ne tikimybei. Toks metodas suteikia daugiau detalumo vertinant grėsmes, ypač tas, kurios gali turėti rimtų pasekmių, net jei jų tikimybė nedidelė.
Ši matrica tinkama organizacijoms, kurių požiūris į rizikas atsargesnis, tačiau jos taikymas reikalauja daugiau žinių ir išteklių.
Pastaba. Naudojant asimetrinę matricą, reikia atitinkamai koreguoti prigimtinio, dabartinio ir galutinio rizikos poveikio skaičiavimo formules rizikos registre – pakeisti duomenų patvirtinimo ir sąlyginio formatavimo sąrašą iš 1; 2; 3; 4; 5 į 5; 13; 25; 35; 45.</t>
  </si>
  <si>
    <t>Asimetrinė rizikos vertinimo matrica</t>
  </si>
  <si>
    <t>26</t>
  </si>
  <si>
    <t>Kibernetinio saugumo rizikos lygio skaičiuoklė (asimetrinei matricai)</t>
  </si>
  <si>
    <t xml:space="preserve">Poveikis </t>
  </si>
  <si>
    <t>PVZ.: REG. 2</t>
  </si>
  <si>
    <t>5.2 priedas. Rizikos registras</t>
  </si>
  <si>
    <t>Šiame polapyje pateikiamas rizikos registro pildymo pavyzdys. Registras užpildytas pagal UAB „LitBaltMed“ duomenis, kaip nurodyta Kibernetinio saugumo rizikos vertinimo metodikos 1.1 skyriuje. Pavyzdiniai įrašai supažindina su rizikos vertinimo principais. Pateikiamas itin detalus rizikos aprašymas, tačiau remiantis Kibernetinio saugumo rizikos vertinimo metodika galima aprašyti trumpiau. 
Rekomenduojama vertinti visą turtą iš sudaryto turto katalogo pradedant nuo kritiškiausio. Jeigu tam pačiam turtui aktualios kelios rizikos, jos turėtų būti aprašytos skirtingose eilutėse.
Šis rizikos registras yra pavyzdinis ir gali būti naudingas viso rizikos vertinimo proceso metu. Rekomenduojama nusikopijuoti polapį ir pagal pavyzdį  įrašyti organizacijai kylančias rizikas.
Pastaba. Pasirinkus atitinkamą turto identifikacinį numerį, stulpeliai „Turto pavadinimas“, „Turto kategorija“ ir „Turto savininkas“ užpildomi automatiškai – duomenys perkeliami iš turto katalogo.</t>
  </si>
  <si>
    <t>Rizikos identifikavimas</t>
  </si>
  <si>
    <t>Prigimtinės rizikos vertinimas</t>
  </si>
  <si>
    <t>Dabartinės rizikos vertinimas</t>
  </si>
  <si>
    <t>Rizikos valdymo būdų parinkimas</t>
  </si>
  <si>
    <t>Registro Nr.</t>
  </si>
  <si>
    <t>Turto Nr.</t>
  </si>
  <si>
    <t>Turto pavadinimas</t>
  </si>
  <si>
    <t>Turto kategorija</t>
  </si>
  <si>
    <t>Turto/Proceso savininkas(-ai)</t>
  </si>
  <si>
    <t>Grėsmė</t>
  </si>
  <si>
    <t>Pažeidžiamumas</t>
  </si>
  <si>
    <t>Rizikos aprašymas</t>
  </si>
  <si>
    <t>Prigimtinis rizikos poveikis</t>
  </si>
  <si>
    <t>Prigimtinė rizikos tikimybė</t>
  </si>
  <si>
    <t>Prigimtinis rizikos lygis</t>
  </si>
  <si>
    <t>Jau pritaikytos rizikos valdymo priemonės</t>
  </si>
  <si>
    <t>Dabartinis rizikos poveikis</t>
  </si>
  <si>
    <t>Dabartinė rizikos tikimybė</t>
  </si>
  <si>
    <t>Dabartinis rizikos lygis</t>
  </si>
  <si>
    <t>Rizikos savininkas(-ai)</t>
  </si>
  <si>
    <t>Rizikos valdymo būdas</t>
  </si>
  <si>
    <t>Rizikos valdymo būdo ir priemonių aprašymas</t>
  </si>
  <si>
    <t>Galutinis rizikos poveikis</t>
  </si>
  <si>
    <t>Galutinė rizikos tikimybė</t>
  </si>
  <si>
    <t>Galutinis rizikos lygis</t>
  </si>
  <si>
    <t>REG. 1</t>
  </si>
  <si>
    <t>T.PI. 1</t>
  </si>
  <si>
    <t>Duomenų sugadinimas</t>
  </si>
  <si>
    <t>REG. 2</t>
  </si>
  <si>
    <t>Neteisėtas asmens duomenų tvarkymas</t>
  </si>
  <si>
    <t>REG. 3</t>
  </si>
  <si>
    <t>Informacinės sistemos priežiūrumo pažeidimas</t>
  </si>
  <si>
    <t>REG. 4</t>
  </si>
  <si>
    <t>5.3 priedas. Kibernetinio saugumo klausimynas</t>
  </si>
  <si>
    <t>Šis klausimynas skirtas padėti organizacijoms sistemingai įvertinti savo kibernetinio saugumo rizikos valdymo kokybę. Į kiekvieną klausimą turėtų būti atsakoma objektyviai, remiantis faktine informacija, o ne tik dokumentais ar teoriniais planais. 
Klausimynas suskirstytas į kategorijas, kurios atspindi pagrindinius kibernetinio saugumo rizikos valdymo etapus: konteksto nustatymą, rizikos identifikavimą, rizikos vertinimą, rizikos valdymo būdų parinkimą ir rizikos stebėseną ir informavimą.
Klausimyno atsakymai turėtų būti išanalizuoti, siekiant nustatyti spragas ar tobulintinas sritis. Atsakymų analizė padeda priimti pagrįstus sprendimus dėl didžiausių rizikų ir tinkamiausių jų valdymo priemonių pasirinkimo.</t>
  </si>
  <si>
    <t>Klausimo ID</t>
  </si>
  <si>
    <t>Kategorija</t>
  </si>
  <si>
    <t>Klausimas</t>
  </si>
  <si>
    <t>Paaiškinimas</t>
  </si>
  <si>
    <t>Atsakymas</t>
  </si>
  <si>
    <t>Susijęs dokumentas</t>
  </si>
  <si>
    <t>Būsena</t>
  </si>
  <si>
    <t>A.0</t>
  </si>
  <si>
    <t>Konteksto nustatymas</t>
  </si>
  <si>
    <t>A.1</t>
  </si>
  <si>
    <t>Atsakomybės ir vaidmenys</t>
  </si>
  <si>
    <t>Ar nustatytos rizikos valdymo atsakomybės ir vaidmenys?</t>
  </si>
  <si>
    <t>Patvirtinta rizikos vertinimo politika</t>
  </si>
  <si>
    <t>A.1.1</t>
  </si>
  <si>
    <t>Ar taikomas 3 gynybos linijų principas, kai nė vienas kibernetinio saugumo rizikos proceso dalyvis neatlieka kelių gynybos linijų pareigų?</t>
  </si>
  <si>
    <t xml:space="preserve">Atskyrimas padeda išvengti interesų konflikto ir užtikrina objektyvumą rizikos vertinimo procese.
Vienas iš dažniausiai taikomų pareigų atskyrimo modelis yra trijų gynybos linijų modelis (angl. LoD), kuris užtikrina pareigų atskyrimo (angl. segregation of duties) principą. LoD padeda užtikrinti, kad rizikos vertinimo, valdymo būdų ir priemonių įgyvendinimo ir nepriklausomo vertinimo funkcijos būtų vykdomos skirtingų padalinių ar asmenų. </t>
  </si>
  <si>
    <t>A.2</t>
  </si>
  <si>
    <t>Dokumentacija</t>
  </si>
  <si>
    <t>Jei naudojama Nacionalinio kibernetinio centro (NKSC) metodika ar kita metodika, ar ji dokumentuota ir patvirtinta?</t>
  </si>
  <si>
    <t>Kokybiškam, nuosekliam ir sklandžiam rizikos valdymo procesui vykdyti būtina parengti ir patvirtinti rizikos valdymo metodiką ir dokumentaciją.</t>
  </si>
  <si>
    <t>A.2.1</t>
  </si>
  <si>
    <t>Jei naudojama savo metodika, ar ji dokumentuota ir patvirtinta?</t>
  </si>
  <si>
    <t>A.3</t>
  </si>
  <si>
    <t>Rizikos atlaikymo pajėgumo nustatymas</t>
  </si>
  <si>
    <t>Ar nustatytas rizikos atlaikymo pajėgumas?</t>
  </si>
  <si>
    <t>A.3.1</t>
  </si>
  <si>
    <t>Kokią maksimalią finansinę žalą organizacija gali patirti? Koks procentas nuo metinių pajamų būtų kritinis organizacijos egzistavimui?</t>
  </si>
  <si>
    <t>Atsakymai į šiuos klausimus padės nustatyti katastrofinio lygio finansinio poveikio vertes.</t>
  </si>
  <si>
    <t>A.3.2</t>
  </si>
  <si>
    <t>Kiek dienų organizacija gali funkcionuoti be pagrindinių sistemų? Kokios trukmės veiklos sutrikimas būtų nepakeliamas?</t>
  </si>
  <si>
    <t>Atsakymai į šiuos klausimus padės nustatyti katastrofinio veiklos  poveikio kriterijus ir lygius.</t>
  </si>
  <si>
    <t>A.3.3</t>
  </si>
  <si>
    <t>Kokia mažiausia klientų ar partnerių dalis, kurios praradimas organizacijai būtų nepriimtinas? Kokio lygio reputacinė žala gali sukelti tokį klientų ar partnerių praradimą?</t>
  </si>
  <si>
    <t>Atsakymai į šiuos klausimus padės nustatyti katastrofinio reputacinio poveikio  kriterijus ir lygius.</t>
  </si>
  <si>
    <t>A.3.4</t>
  </si>
  <si>
    <t>Kokio dydžio reguliavimo baudosorganizacijai būtų kritinės?</t>
  </si>
  <si>
    <t>Atsakymai į šiuos klausimus padės nustatyti katastrofinio teisinio poveikio kriterijus ir lygius.</t>
  </si>
  <si>
    <t>A.4</t>
  </si>
  <si>
    <t>Rizikos apetito nustatymas</t>
  </si>
  <si>
    <t>Ar nustatytas rizikos apetitas?</t>
  </si>
  <si>
    <t>A.4.1</t>
  </si>
  <si>
    <t>Koks rizikos poveikio lygis, dėl ribotų organizacijos išteklių, veiklos sektoriaus teisinių reikalavimų ar potencialios reputacinės žalos, organizacijai yra nepriimtinas?</t>
  </si>
  <si>
    <t xml:space="preserve">Šioje metodikoje rizikos apetitas apibrėžiamas kaip rizikos priimtinumo dydis, kurį organizacija yra pasirengusi ir gali prisiimti ir kurį viršijančioms rizikoms  turi būti taikomi rizikos valdymo būdai. </t>
  </si>
  <si>
    <t>A.4.2</t>
  </si>
  <si>
    <t>Ar vertinant organizacijos rizikos apetitą, atsižvelgta į kumuliacinę žalą, kuria gali sukelti didesnės tikimybės, bet mažesnio poveikio rizikos lygio rizikos?</t>
  </si>
  <si>
    <t>Nustatant organizacijos rizikos apetitą, svarbu įvertinti ir nedidelio poveikio bet didesnės tikimybės riziką, nes jos poveikis yra kumuliacinis, ir pasireiškialaikui bėgant.</t>
  </si>
  <si>
    <t>A.5</t>
  </si>
  <si>
    <t>Rizikos tolerancijos nustatymas</t>
  </si>
  <si>
    <t>Ar nustatyta rizikos tolerancija?</t>
  </si>
  <si>
    <t>A.5.1</t>
  </si>
  <si>
    <t>Ar organizacijoje yra turto vienetų ar grupių, kurie yra ypač svarbūs organizacijos veiklai, turi specifiškų teisinių reikalavimų ar dėl kitokių priežaščių reikalauja griežtesnės priežiūros, nei kiti turto vienetai ar grupės? Jeigu, taip tuomet objektyviai įvertinkite ar tam tikram turtui nereikia taikyti griežtesnės rizikos tolerancijos.</t>
  </si>
  <si>
    <t>Pavyzdžiui, jei organizacija nustato bendrą rizikos apetitą priimti rizikas iki vidutinio lygio, ji gali nustatyti greižtesnes ribas ir toleruoti žemą riziką, atsižvelgdama į savo sektoriaus specifiką ir veiklos ypatumus.</t>
  </si>
  <si>
    <t>B.0</t>
  </si>
  <si>
    <t>B.1</t>
  </si>
  <si>
    <t>Turto identifikavimas</t>
  </si>
  <si>
    <t>Ar identifikuotas tinklų ir informacinių sistemų turtas (TIS)?</t>
  </si>
  <si>
    <t>Turto katalogas</t>
  </si>
  <si>
    <t>B.1.1</t>
  </si>
  <si>
    <t>Ar identifikavote ir įtraukėte  į turto registrą svarbų trečiųjų šalių valdomą TIS turtą (pvz., debesijos infrastruktūrą, paslaugas, partnerių sistemas), kurį organizacija naudoja?</t>
  </si>
  <si>
    <t>Trečiųjų šalių valdomo turto identifikavimas padeda nustatyti netiesiogiai valdomą turtą, su juo susijusias grėsmes, rizikas ir pažeidžiamumus.</t>
  </si>
  <si>
    <t>B.1.2</t>
  </si>
  <si>
    <t>Ar identifikuoti turto vienetai yra grupuojami?</t>
  </si>
  <si>
    <t>Turto vienetų grupavimas supaprastina rizikos valdymo procesą, sutrumpina rizikos valdymo proceso laiką ir sumažina išteklius.
Jei identifikuojant rizikas, nustatomos skirtingos grėsmės arba pažeidžiamumai, jie turėtų būti išskirstomi.</t>
  </si>
  <si>
    <t>B.1.3</t>
  </si>
  <si>
    <t xml:space="preserve">Kurie turto vienetai atlieka tą pačią funkciją ir turi vienodą kritiškumo lygį organizacijoje?  </t>
  </si>
  <si>
    <t>Turto grupavimas pagal funkcijas ir kritiškumo lygį leidžia taikyti bendrąsias rizikos vertinimo taisykles ir taip optimizuoti rizikos analizę. Kiekviena organizacija sprendžia, kaip ir kokiu lygmeniu grupuojamas turtas. Identifikuojant rizikas,  didžioji dalis turto vienetų turėtų būti grupuojami. Rekomenduojama informacinės sistemas (taikomąją programinę įrangą) į katalogą įtraukti jų negrupuojant.</t>
  </si>
  <si>
    <t>B.1.4</t>
  </si>
  <si>
    <t xml:space="preserve">Ar identifikuoti viešai prieinami (internetas) TIS turto vienetai ir tinklų išoriniai taškai? </t>
  </si>
  <si>
    <t xml:space="preserve">Šis kriterijus padės atlikti rizikos analizę, nes TIS turtas prieinamas iš išorės yra pažeidžiamesnis. </t>
  </si>
  <si>
    <t>B.2</t>
  </si>
  <si>
    <t>Turto poveikio analizė</t>
  </si>
  <si>
    <t>Ar nustatytas TIS turto kritiškumas?</t>
  </si>
  <si>
    <t>B.2.1</t>
  </si>
  <si>
    <t>Ar šiame turte laikomi, apdorojami ar perkeliami    jautrūs ar konfidencialūs duomenys?</t>
  </si>
  <si>
    <t>Jei turte laikomi, apdorojami ar perkeliami jautrūs ar konfidencialūs duomenys, ypač svarbu, kad jie nebūtų paviešinti. Pagal tai, su kokio jautrumo ar konfidencialumo duomenimis susijęs turtas, turto konfidencialumas vertinamas nuo 1 iki 5 balų.</t>
  </si>
  <si>
    <t>B.2.2</t>
  </si>
  <si>
    <t>Ar pagal šiame turte laikomus, apdorojamus ar perkeliamus duomenis galima identifikuoti asmenis?</t>
  </si>
  <si>
    <t>Pagal Bendrąjį duomenų apsaugos įstatymą (BDAR), asmenį identifikuojančios informacijos (angl. personally identifiable information) atskleidimas neteisėtiems gavėjams, prieigos prie jų netekimas ar pakeitimas pažeidžia įstatymą.
Pagal tai, ar turte laikoma, apdorojama ar perkeliama informacija, turto konfidencialumas ir vientisumas vertinami nuo 1 iki 5 balų.</t>
  </si>
  <si>
    <t>B.2.3</t>
  </si>
  <si>
    <t>Ar paviešinus turte laikomus, apdorojamus ar perkeliamus duomenis organizacija prarastų klientus ar visuomenės pasitikėjimą?</t>
  </si>
  <si>
    <t>Jei informacija taptų vieša, organizacija prarastų dalį klientų ir / ar visuomenės pasitikėjimą, taigi, informacija yra konfidenciali ir turėtų būti saugoma. Pagal tai, kokie klientai ir kiek jų paliktų organizaciją ar kokia žala būtų padaryta organizacijos reputacijai, turto konfidencialumas vertinamas nuo 1 iki 5 balų.</t>
  </si>
  <si>
    <t>B.2.4</t>
  </si>
  <si>
    <t>Ar šiame turte laikomi, apdorojami ar perkeliami duomenys gali turėti įtakos kibernetinio saugumo būsenai? Ar atskleisti duomenys suteiktų papildomų žinių įsilaužėliams?</t>
  </si>
  <si>
    <t>Informacija, susijusi su organizacijos kibernetiniu saugumu, yra konfidenciali, nes ją paviešinus įsilaužėliai galėtų lengviau įvykdyti kibernetinę ataką. Pagal tai, kaip tai pakeistų organizacijos kibernetinio saugumo būsena, turto konfidencialumas vertinamas nuo 1 iki 5 balų.</t>
  </si>
  <si>
    <t>B.2.5</t>
  </si>
  <si>
    <t>Ar paviešinus  šiame turte laikomus, apdorojamus ar perkeliamus duomenis organizacija patirtų finansinę žalą?</t>
  </si>
  <si>
    <t>Organizacijos duomenys (pvz., pramoninės paslaptys, duomenys, kurių neturi konkurentai veiklos sektoriuje, veiklos planai ir t. t.) gali turėti finansinės vertės. Pagal tai, kokio svarbumo ar vertės yra organizacijos duomenys, turto konfidencialumas vertinamas nuo 1 ir 5 balų.</t>
  </si>
  <si>
    <t>B.2.6</t>
  </si>
  <si>
    <t>Su kokio konfindencialumo lygio turtu ar duomenimis dirba personalas?</t>
  </si>
  <si>
    <t xml:space="preserve">Priklausomai nuo proceso, turto ar duomenų, su kuriais dirba personalas, personalo konfidencialumas vertinamas nuo 1 iki 5 balų ir nustatytas lygis nurodomas turto registre., </t>
  </si>
  <si>
    <t>B.2.7</t>
  </si>
  <si>
    <t>Ar šio turto veikla su netikslia informacija gali sukelti pavojų žmonių saugumui ar visuomenės gerovei?</t>
  </si>
  <si>
    <t>Priklausomai nuo veiklos, organizacijoje gali būti naudojamas turtas, susijęs su žmonių sveikata ir / ar gyvybe, o turtas su neteisingais duomenimis gali sukelti pavojų žmogaus sveikatai ir/ ar gyvybei. Priklausomai nuo potencialaus poveikio žmogaus sveikatai ir / ar gyvybei, turto vientisumas vertinamas nuo 1 iki 5 balų.</t>
  </si>
  <si>
    <t>B.2.8</t>
  </si>
  <si>
    <t>Kiek šio turto duomenų tikslumas ir patikimumas yra kritiškas organizacijos veiklai (pvz., neteisingi finansiniai duomenys (apskaitos klaidos, mokėjimų duomenys), sugadinti dokumentų archyvai ar sutartys, klaidingi darbuotojų duomenys (atlyginimai, kontaktai))?</t>
  </si>
  <si>
    <t>Turte laikomi, apdorojami ar perkeliami duomenys gali būti svarbūs organizacijos vidiniams ir / ar finansiniams procesams. Jų netikslumas gali sutrikdyti organizacijos veiklą ir sukelti pasekmių. Priklausomai nuo to, kokias pasekmes gali sukelti, turto vientisumas vertinamas nuo nuo 1 iki 5 balų.</t>
  </si>
  <si>
    <t>B.2.9</t>
  </si>
  <si>
    <t>Koks personalas turi prieigą prie šio turto ir kokio lygio privilegijas jam reikalingos?</t>
  </si>
  <si>
    <t>Priklausomai nuo turto svarbumo ir personalo turimų prieigos teisių, personalas gali dirbti su duomenimis, juos kurti ar keisti. Priklausomai nuo prieigos prie jautrių duomenų ar turto, personalo vientisumas vertinamas nuo 1 iki 5 balų.</t>
  </si>
  <si>
    <t>B.2.10</t>
  </si>
  <si>
    <t>Ar šiam personalui taikomi tam tikri kompetencijos, išsilavinimo ar mokymų reikalavimai?</t>
  </si>
  <si>
    <t>Gali būti naudojamas turtas ar duomenys, su kuriais dirbant gali prireikti specifinių dalykinės srities žinių, kompetencijų ar mokymų. Be jų turtas gali neveikti arba sukurti klaidingus duomenis. Priklausomai nuo šių reikalavimų, personalo vientisumo vertinamas nuo 1 iki 5 balų.</t>
  </si>
  <si>
    <t>B.2.11</t>
  </si>
  <si>
    <t>Kokią žalą duomenų tikslumui ir patikimumui gali padaryti personalas, turintis prieigą prie šio turto?</t>
  </si>
  <si>
    <t>Personalas, turintis prieigą prie aukšto vientisumo reikalaujančių duomenų ar turto, gali tyčia ar atsitiktinai pakeisti ar ištrinti reikalingus 
duomenis. Priklausomai nuo tai, su kokiais duomenimis dirba personalas,  personalo vientisumas vertinamas nuo 1 iki 5 balų.</t>
  </si>
  <si>
    <t>B.2.12</t>
  </si>
  <si>
    <t>Ar turtui nutraukus veiklą gali kilti pavojus žmogaus sveikatai?</t>
  </si>
  <si>
    <t>Tam tikras turtas gali būti susijęs su žmonių sveikata ar gyvybe, todėl ypač svarbu, kad šis turtas nuolat veiktų. Priklausomai nuo to, kokią žalą sukelia turto neveikimas ir kaip greitai atnaujinama veikla, turto prieinamumas vertinamas nuo 1 iki 5 balų.</t>
  </si>
  <si>
    <t>B.2.13</t>
  </si>
  <si>
    <t>Ar turtui nutraukus veiklą organizacija gali patirti finansinę žalą?</t>
  </si>
  <si>
    <t>Kadangi organizacijos turtas susijęs su vidiniais ir išoriniais veiklos procesais, jo neveikimas gali sukelti finansinių nuostolių. Kiekvieno turto paskirtis skirtinga, todėl skiriasi ir turto prieinamumas. Priklausomai nuo pastovaus turto veikimo reikalavimų, turto prieinamumas vertinamas nuo 1 iki 5 balų.</t>
  </si>
  <si>
    <t>B.2.14</t>
  </si>
  <si>
    <t>Koks maksimalus toleruotinas veiklos sutrikimo laikas (angl. MTD)? Koks turto veikimo atkūrimo laikas (grąžinimo laiko tikslas, angl. RTO)? Kiek laiko nuo duomenų praradimo iki atkūrimo gali praeiti išvengiant pasekmių (grąžinimo taško tikslas, angl. RPO)?</t>
  </si>
  <si>
    <t>Maksimalus toleruotinas veiklos sutrikimo laikas, galutinis grąžinimo laikas ir grąžinimo taškas nurodo turto prieinamumo reikalavimus.
Kad būtų nustatyti turto prieinamumo reikalavimai, prie galutinio grąžinimo laiko pridedama paklaida nuo 30 minučiu iki 2 valandų dėl techninių nesklandumų, priklausomai nuo turto specifikos. Pagal šį laiką ir pateiktus balus, vertinamas turto prieinamumas:
nebūtinas (1) – 30 dienų;
įprastas (2) – 7 dienos;
svarbus (3) – 72 valandos;
skubus (4)  – 24 valandos;
kritiškas (5) – valandos ar minutės.
Tai yra pavyzdys, todėl priklausomai nuo organizacijos poreikių laiką galima keisti.</t>
  </si>
  <si>
    <t>B.2.15</t>
  </si>
  <si>
    <t>Kaip personalas yra susijęs su organizacijos pagrindinėmis funkcijomis? Kaip ilgai pagrindinės organizacijos funkcijos gali būti vykdomos be personalo?</t>
  </si>
  <si>
    <t>Priklausomai nuo to, koks personalo vaidmuo pagrindinėje veikloje vykdant pagrindines funkcijas ir kiek laiko personalas gali joje nedalyvauti, svarbios organizacijos funkcijos gali būti sutrikdytos. Pagal tam tikro personalo svarbą šiems procesams, personalo prieinamumas vertinamas nuo 1 iki 5 balų.</t>
  </si>
  <si>
    <t>B.2.16</t>
  </si>
  <si>
    <t>Ar šis personalas dalyvauja valdant kibernetinio saugumo ar kitokios rūšies incidentus ir atkuriant žalos padarinius?</t>
  </si>
  <si>
    <t>Priklausomai nuo to, ar personalas atsakingas už organizacijos gyvavimą bei atsigavimą po incidentų, ypač svarbu, kad šis personalas būtų visada pasiekiamas. Pagal personalo pareigų svarbą šiuose procesuose, personalo prieinamumas vertinamas nuo 1 iki 5 balų.</t>
  </si>
  <si>
    <t>B.3</t>
  </si>
  <si>
    <t>Grėsmių identifikavimas</t>
  </si>
  <si>
    <t>Ar nustatytos visos reikšmingos grėsmės?</t>
  </si>
  <si>
    <t>Rizikos registras</t>
  </si>
  <si>
    <t>B.3.1</t>
  </si>
  <si>
    <t>Ar vertinamos tiek išorinės, tiek vidinės grėsmės?</t>
  </si>
  <si>
    <t>Vertinant išorines ir vidines grėsmes galima susidaryti aiškų vaizdą apie kibernetinį saugumą ir išvengti „aklųjų zonų“.</t>
  </si>
  <si>
    <t>B.3.2</t>
  </si>
  <si>
    <t>Ar organizacija vertina su trečiosiomis šalimis susijusias grėsmes (kibernetinio saugumo pažeidimus, priklausomybę nuo vieno paslaugų teikėjo, informacijos nutekinimo riziką ir t. t.)?</t>
  </si>
  <si>
    <t>Iš trečiųjų šalių kylančios rizikos dažnai būna nepakankamai įvertintos, nors jos gali būti lemiamos, todėl svarbu jas nustatyti ir stebėti.</t>
  </si>
  <si>
    <t>B.3.3</t>
  </si>
  <si>
    <t xml:space="preserve">Ar vertinami surinktų incidentų duomenys (pažeidžiamumų testavimo, skenavimo, kontrolės priemonių peržiūros, įvykusių incidentų ir pan.)? </t>
  </si>
  <si>
    <t>Šie duomenys gali padėti įvertinti organizacijai aktualiausias grėsmes.</t>
  </si>
  <si>
    <t>B.3.4</t>
  </si>
  <si>
    <t>Ar šis turtas gali sudominti piktavalį vidinį naudotoją (angl. 
insider threat)?</t>
  </si>
  <si>
    <t>Jei turtas gali sudominti piktavalį vidinį naudotoją (pvz., dėl turinio, prieigos ar poveikio), svarbu įvertinti vidinių grėsmių scenarijus.</t>
  </si>
  <si>
    <t>B.3.5</t>
  </si>
  <si>
    <t>Ar šis turtas veikia pavojingoje aplinkoje (pvz., šalia vandens, ugnies šaltinių, atviros erdvės)?</t>
  </si>
  <si>
    <t>Jei turtas veikia pavojingoje aplinkoje, būtina nurodyti grėsmes, susijusias su fiziniu sugadinimu ar praradimu.</t>
  </si>
  <si>
    <t>B.3.6</t>
  </si>
  <si>
    <t>Ar turtas jautrus drėgmei, temperatūrai, vibracijai ar dulkėms?</t>
  </si>
  <si>
    <t>Jei turtas jautrus aplinkos veiksniams, būtina vertinti tiesioginio pažeidimo ar funkcionalumo praradimo riziką.</t>
  </si>
  <si>
    <t>B.3.7</t>
  </si>
  <si>
    <t>Ar šis turtas naudojamas mobiliai, transportuojamas ar vežiojamas (pvz., nešiojamieji įrenginiai)?</t>
  </si>
  <si>
    <t>Jei turtas mobilusis, didėja pametimo, vagystės ar fizinio sugadinimo pavojus.</t>
  </si>
  <si>
    <t>B.3.8</t>
  </si>
  <si>
    <t>Ar šis turtas jau senas arba artėja prie gyvavimo ciklo pabaigos (EOL / EOS)?</t>
  </si>
  <si>
    <t>Jei turtas artėja prie EOL/EOS, būtina numatyti rizikas, susijusias su neatnaujinama programine įranga ir saugumo spragomis.</t>
  </si>
  <si>
    <t>B.3.9</t>
  </si>
  <si>
    <t>Ar turto veikimui reikalinga reguliari žmogaus priežiūra ar įsikišimas (pvz., rankinis įjungimas, keitimai, konfigūravimas)?</t>
  </si>
  <si>
    <t>Jei turtui būtinas žmogaus įsikišimas, privalu vertinti grėsmes, kylančias dėl žmogiškųjų klaidų ar neapdairumo.</t>
  </si>
  <si>
    <t>B.3.10</t>
  </si>
  <si>
    <t>Ar šiam turtui gali turėti įtakos netyčiniai naudotojo veiksmai (pvz., klaidingi įvedimai, neteisingas naudojimas)?</t>
  </si>
  <si>
    <t>Jei naudotojas gali netyčia paveikti turtą, turi būti vertinamos su tuo susijusios grėsmės.</t>
  </si>
  <si>
    <t>B.3.11</t>
  </si>
  <si>
    <t>Ar turto valdymui naudojama programinė įranga gali sutrikti dėl atnaujinimų ar suderinamumo problemų?</t>
  </si>
  <si>
    <t>Jei programinė įranga gali sutrikti dėl techninių trikdžių, svarbu numatyti grėsmes, susijusias su paslaugų nepertraukiamumu.</t>
  </si>
  <si>
    <t>B.3.12</t>
  </si>
  <si>
    <t>Ar organizacijos geografinė vieta turi realių gamtinių rizikų (pvz., stiprus vėjas, liūtys, potvyniai)?</t>
  </si>
  <si>
    <t>Jei geografinė vieta pasižymi gamtinėmis grėsmėmis, jos turi būti įtrauktos į rizikos vertinimą.</t>
  </si>
  <si>
    <t>B.3.13</t>
  </si>
  <si>
    <t>Ar šiam turtui kyla pavojus dėl informacinių sistemų priklausomybės nuo ryšių kanalų (pvz., ryšio tiekėjo įrangos gedimo)?</t>
  </si>
  <si>
    <t>Jei turtas priklausomas nuo ryšių kanalų, būtina įvertinti grėsmę dėl galimo ryšio praradimo ar nepasiekiamumo.</t>
  </si>
  <si>
    <t>B.3.14</t>
  </si>
  <si>
    <t>Ar identifikuojant grėsmes remiamasi naujausia informacija apie sektoriui aktualias kibernetines grėsmes (pvz., ENISA, NKSC)?</t>
  </si>
  <si>
    <t>Remiantis aktualia informacija užtikrinama, kad numatomos aktualios grėsmės  – tai padeda išvengti pasenusių ar neaktualių grėsmių analizės.</t>
  </si>
  <si>
    <t>B.3.15</t>
  </si>
  <si>
    <t>Ar kiekvienam turtui identifikuotos grėsmės yra aktualios ir gali realiai pasireikšti?</t>
  </si>
  <si>
    <t>Grėsmių analizavimas pagal aktualumą sumažina analizės apimtį ir padeda susikoncentruoti į tikrai svarbias, užuot vertinant visas teoriškai įmanomas grėsmes iš grėsmių katalogo.</t>
  </si>
  <si>
    <t>B.3.16</t>
  </si>
  <si>
    <t>Ar šis turtas pasiekiamas iš išorės (interneto)? Ar juo naudojasi ne tik organizacijos darbuotojai, bet ir partneriai, tiekėjai ar klientai?</t>
  </si>
  <si>
    <t>Jei turtas pasiekiamas iš išorės, jis tampa potencialiu išorinės atakos taikiniu, todėl būtina įvertinti išorinių grėsmių aktualumą.</t>
  </si>
  <si>
    <t>B.3.17</t>
  </si>
  <si>
    <t>Ar šis turtas priima naudotojų įvestį, failus, komandas ar kitą sąveiką, kuria galėtų pasinaudoti piktavalis?</t>
  </si>
  <si>
    <t>Jei yra sąveika su naudotojais, būtina numatyti grėsmes, susijusias su injekcijomis, socialine inžinerija ar kenkėjiškomis komandomis.</t>
  </si>
  <si>
    <t>B.3.18</t>
  </si>
  <si>
    <t>Ar peržiūrimos tiek „aktyvios“, tiek „pasyvios“ rizikos, t. y., ar rizika kyla tik aktyviai puolant, ar ir dėl neveiksmingo valdymo (pvz., atsarginių kopijų nebuvimo)?</t>
  </si>
  <si>
    <t>Tiek technologinės, tiek valdymo spragos gali kelti riziką – abi spragos turi būti įvertintos.</t>
  </si>
  <si>
    <t>B.4</t>
  </si>
  <si>
    <t>Pažeidžiamumų identifikavimas</t>
  </si>
  <si>
    <t>Ar nustatyti grėsmes atitinkantys pažeidžiamumai?</t>
  </si>
  <si>
    <t>B.4.1</t>
  </si>
  <si>
    <t>Ar organizacijoje atliekamas techninis pažeidžiamumų testavimas (pažeidžiamumų skenavimas, atsparumo įsilaužimams testavimas)?</t>
  </si>
  <si>
    <t>Techniniai testai padeda greičiau aptikti saugumo spragas ir sumažinti grėsmių pasireiškimo riziką.</t>
  </si>
  <si>
    <t>B.4.2</t>
  </si>
  <si>
    <t>Ar organizacijoje organizuojami kasmetiniai kibernetinės higienos mokymai ar stalo pratybos (pvz.: kaip apsisaugoti nuo socialinės inžinerijos atakų, kaip elgtis incidento metu)?</t>
  </si>
  <si>
    <t>Žmogiškasis veiksnys viena dažniausių saugumo spragų – žinių trūkumas gali sudaryti sąlygas kilti grėsmėms. Jeigu nuolat neorganizuojami mokymai, būtina atsižvelgti į aktualias grėsmes, kurios gali kilti dėl šių pažeidžiamumų.</t>
  </si>
  <si>
    <t>B.4.3</t>
  </si>
  <si>
    <t xml:space="preserve">Ar vertinamos trečiųjų šalių sistemos, jų atnaujinimų būklė, saugumo ataskaitos? </t>
  </si>
  <si>
    <t>Trečiųjų šalių sistemų pažeidžiamumai gali turėti tiesioginę įtaką jūsų organizacijos saugumui, todėl būtina juos stebėti.</t>
  </si>
  <si>
    <t>C.0</t>
  </si>
  <si>
    <t>Rizikos vertinimas</t>
  </si>
  <si>
    <t>C.1</t>
  </si>
  <si>
    <t>Poveikio lygio nustatymas</t>
  </si>
  <si>
    <t>Ar nustatytas rizikos poveikio lygis?</t>
  </si>
  <si>
    <t>C.1.1</t>
  </si>
  <si>
    <t>Ar vertinant riziką atsižvelgiama į teisines, finansines, reputacines ir operacines (veiklos procesus) ir pavojų žmogaus sveikatai pasekmes?</t>
  </si>
  <si>
    <t>Visapusis poveikio įvertinimas padeda objektyviai nustatyti rizikos svarbą organizacijai.</t>
  </si>
  <si>
    <t>C.1.2</t>
  </si>
  <si>
    <t>Ar prieiga prie šio turto gali suteikti piktavaliui galimybę paveikti kitus svarbius išteklius ar sistemas?</t>
  </si>
  <si>
    <t>Jei per šį turtą galima pasiekti kitus svarbius komponentus, grėsmė tampa svarbesnė ir turi būti vertinama.</t>
  </si>
  <si>
    <t>C.1.3</t>
  </si>
  <si>
    <t>Ar šis turtas  naudojamas paslaugai teikti išoriniams naudotojams ar klientams?</t>
  </si>
  <si>
    <t>Jei turtas susijęs su išorinėmis paslaugomis, svarbu įvertinti grėsmes, galinčias paveikti paslaugų teikimą ar klientų pasitikėjimą.</t>
  </si>
  <si>
    <t>C.2</t>
  </si>
  <si>
    <t>Tikimybės lygio nustatymas</t>
  </si>
  <si>
    <t>Ar nustatytas rizikos tikimybės lygis?</t>
  </si>
  <si>
    <t>C.2.1</t>
  </si>
  <si>
    <t>Ar tikimybė vertinama remiantis surinktais incidentų duomenimis  (pvz., incidentų dažnumu)?</t>
  </si>
  <si>
    <t>Remiantis duomenimis, tikimybės įvertinimas tampa objektyvesnis ir pagrįstesnis.</t>
  </si>
  <si>
    <t>C.2.2</t>
  </si>
  <si>
    <t>Ar pažeidžiamumas gali būti pasiekiamas per viešai prieinamus išteklius / išorinį tinklą?</t>
  </si>
  <si>
    <t>Iš viešumos pasiekiami pažeidžiamumai didina riziką, grėsmė tampa svarbesnė ir turi būti vertinama.</t>
  </si>
  <si>
    <t>C.2.3</t>
  </si>
  <si>
    <t>Ar ataka gali būti įvykdyta neturint priegos teisių?</t>
  </si>
  <si>
    <t>Tokios atakos ypač pavojingos, nes nereikia jokių leidimų ar vartotojo paskyros, – rizika turi būti įvertinta atskirai.</t>
  </si>
  <si>
    <t>C.2.4</t>
  </si>
  <si>
    <t>Ar ataka gali būti įvykdyta neturint techninių žinių, naudojantis viešai prieinamais įrankiais? Koks techninių žinių lygis reikalingas sėkmingai įvykdyti kibernetinio saugumo atakai?</t>
  </si>
  <si>
    <t>Lengvai įvykdomos atakos didina įsilaužimo tikimybę, todėl potencialios atakos turi būti identifikuojamos ir įtraukiamos į rizikų analizę.</t>
  </si>
  <si>
    <t>C.2.5</t>
  </si>
  <si>
    <t>Ar ataka gali būti įvykdyta pakartotinai be konkrečios konfigūracijos ar įvykio? Kokia turto konfigūracija ar įvykis reikalingas sėkmingai įvykdyti kibernetinei atakai?</t>
  </si>
  <si>
    <t>Pakartotinai vykdomos atakos nuolat kelia riziką – tokių grėsmių šalinimas turi būti prioritetinis.</t>
  </si>
  <si>
    <t>C.2.6</t>
  </si>
  <si>
    <t>Ar šis turtas (pvz., intelektinė nuosavybė, ypač jautrūs duomenys) gali tapti piktavalių ar konkurentų taikiniu?</t>
  </si>
  <si>
    <t>Jei turtas strategiškai vertingas, jis gali tapti potencialu piktavalių ar konkurentų taikiniu.</t>
  </si>
  <si>
    <t>C.3</t>
  </si>
  <si>
    <t>Prigimtinio rizikos lygio įvertinimas</t>
  </si>
  <si>
    <t>Ar nustatytas prigimtinės rizikos lygis?</t>
  </si>
  <si>
    <t>C.3.1</t>
  </si>
  <si>
    <t>Ar į rizikos vertinimą įtraukiami visi su rizikos dalykine sritimi susiję darbuotojai?</t>
  </si>
  <si>
    <t>Įtraukusį rizikos vertinimą veiklos atstovus ir rizikos savininkus, rizikos vertinimas tampa tikslesnis ir atspindi realią veiklos situaciją.</t>
  </si>
  <si>
    <t>C.4</t>
  </si>
  <si>
    <t>Rizikos valdymo priemonių identifikavimas</t>
  </si>
  <si>
    <t>Ar identifikuotos jau pritaikytos rizikos valdymo priemonės?</t>
  </si>
  <si>
    <t>C.4.1</t>
  </si>
  <si>
    <t>Ar naudojama programinė įranga, konfigūracija, organizacinės ar kitos priemonės, kurios kontroliuoja personalo prieigą (pvz., patekimą į patalpas, prieigos teises) prie duomenų, turto ar įrankių?</t>
  </si>
  <si>
    <t>Priemonės kurios reguliuoja personalo priegą prie organizacijos turto  vertinamos kaip jau pritaikytos rizikos valdymo priemonės.</t>
  </si>
  <si>
    <t>C.4.2</t>
  </si>
  <si>
    <t>Ar daromi žurnaliniai įrašai (angl. logs) apie su turtu atliktus veiksmus? Ar kitaip stebimi su turtu atliekami veiksmai? Kada vykdomas stebėjimas ar daromi įrašai?</t>
  </si>
  <si>
    <t>Žurnaliniai įrašai, kameros, kuriomis stebimos patalpos, turtą naudojančio personalo žurnalas ar kitos priemonės, kuriomis stebimi su turtu atliekami veiksmai ir / ar jose daromi įrašai apie su turtu atliktus veiksmus, gali padėti iš anksto numatyti kibernetinio saugumo incidentą ar jį greičiau suvaldyti, todėl šios priemonės nurodomos pritaikytų rizikos valdymo priemonių sąraše.</t>
  </si>
  <si>
    <t>C.4.3</t>
  </si>
  <si>
    <t>Ar turtas konfiguruotas, atnaujintas ar kitokiu būdu apsaugotas nuo kibernetinių atakų ar grėsmių?</t>
  </si>
  <si>
    <t>Programinės įrangos atnaujinimas, antivirusinių programų naudojimas, gaisro apsauga ar atsarginių kopijų kūrimas yra rizikos valdymo priemonės, skirtos kibernetinių atakų plitimui ar pasekmėms mažinti. Dėl to šios priemonės nurodomos pritaikytų rizikos valdymo priemonių sąraše.</t>
  </si>
  <si>
    <t>C.5</t>
  </si>
  <si>
    <t>Dabartinio rizikos lygio įvertinimas</t>
  </si>
  <si>
    <t>Ar įvertintas dabartinis rizikos lygis?</t>
  </si>
  <si>
    <t>C.5.1</t>
  </si>
  <si>
    <t>Koks nagrinėjamos rizikos valdymo priemonės veikimo principas?</t>
  </si>
  <si>
    <t>Nuo pritaikytos rizikos valdymo priemonės veikimo principo priklauso, ar sumažinama atakos plitimas (angl. attack surface), ar skenuojami turto duomenys, ar taikoma konfigūracija, kuri leidžia tik patikimiems naudotojams atlikti svarbius veiksmus. Kiekvienos rizikos poveikis skirtingas, todėl yra svarbu suprasti, kaip kontrolės veikimo principas sąveikauja su rizika.
Jei rizikos valdymo priemonė nedaro poveikio susijusiai rizikai, ji nenurodoma pritaikytų rizikos priemonių sąraše.</t>
  </si>
  <si>
    <t>C.5.2</t>
  </si>
  <si>
    <t>Kaip pasirinkta rizikos valdymo priemonė pakeičia prigimtinį rizikos poveikį?</t>
  </si>
  <si>
    <t>Nagrinėjama rizikos valdymo priemonė gali paveikti riziką keliais būdais – įvykus kibernetinei atakai neleidžia paveikti kito turto, užtikrina, kad sistemos naudotojų prieiga prie duomenų ar kitos įrangos būtų tik ten, kur ji reikalinga, neleidžia atlikti tam tikrų veiksmų sėkmingai kibernetinei atakai įvykdyti ar aptinka įsilaužimą. Pagal tai, kaip kontrolės priemonės sąveikauja su rizikos turtu, grėsme ir pažeidžiamumu, rizikos poveikis gali būti sumažintas.</t>
  </si>
  <si>
    <t>C.5.3</t>
  </si>
  <si>
    <t>Kaip nagrinėjama kontrolės priemonė pakeičia rizikos tikimybę?</t>
  </si>
  <si>
    <t>Nagrinėjama rizikos valdymo priemonė gali paveikti rizikos tikimybę keliais būdais – pasunkinti atakų vykdymą, užkirsti kelią konkrečiai grėsmei ar filtruoti potencialius atakos šaltinius, taip sumažinant piktavalių sėkmingo įsilaužimo tikimybę.</t>
  </si>
  <si>
    <t>C.5.4</t>
  </si>
  <si>
    <t>Kaip patikimai ši kontrolė apsaugo nuo su ja susijusių atakų?</t>
  </si>
  <si>
    <t>Jau pritaikyta rizikos valdymo priemonė gali būti pasenusi arba turėti pažeidžiamumų. Atsižvelgiant į tai, kaip kontrolės priemonės  
sąveikauja su rizika, svarbu įvertinti, kaip patikimai ji veikia, ir atitinkamai sumažinti rizikos lygį.</t>
  </si>
  <si>
    <t>C.5.5</t>
  </si>
  <si>
    <t>Kokia rizikos valdymo priemonės priežiūra ar būtinas personalo dalyvavimas / įsikišimas? Kokios kontrolės priemonių sugedimo ar nustojimo veikti pasekmės?</t>
  </si>
  <si>
    <t>Jeigu nagrinėjama rizikos valdymo priemonė turi būti prižiūrima, taisoma arba jos veikimui reikalingas personalas, tai turi būti nurodyta kontrolės priemonių efektyvumo vertinimo dokumentuose. Pagal tai, kokio lygio priežiūra reikalinga šiai kontrolei, keičiamas rizikos lygis.</t>
  </si>
  <si>
    <t>D.0</t>
  </si>
  <si>
    <t>D.1</t>
  </si>
  <si>
    <t>Ar parinkti rizikos valdymo būdai?</t>
  </si>
  <si>
    <t>D.1.1</t>
  </si>
  <si>
    <t>Ar valdymo priemonių pritaikymo kaina neviršija rizikos sukeliamo poveikio kainos?</t>
  </si>
  <si>
    <t>Rizikos valdymas yra efektyvus tik tada, kai priemonių įgyvendinimo kaštai neviršija tikėtinos žalos dydžio, nes priešingu atveju ištekliai būtų naudojami neracionaliai. Tokiu atveju  gali būti naudinga pritaikyti rizikos vengimo arba rizikos priėmimo valdymo būdus.</t>
  </si>
  <si>
    <t>D.1.2</t>
  </si>
  <si>
    <t>Ar taikomos tiek techninės, tiek organizacinės kontrolės priemonės?</t>
  </si>
  <si>
    <t>Kibernetinis saugumas priklauso ne tik nuo technologijų – organizacinės priemonės yra ne mažiau svarbios ir efektyvios.</t>
  </si>
  <si>
    <t>D.1.3</t>
  </si>
  <si>
    <t>Ar vertinamos galimos neigiamos rizikos valdymo būdų ir/ar priemonių pasekmės (pvz., našumo mažėjimas, organizacijos procesų sudėtingumo augimas ir t.t.)?</t>
  </si>
  <si>
    <t>Kai kurios kontrolės priemonės gali sukelti šalutinių padarinių, todėl svarbu iš anksto įvertinti galimą poveikį veiklos kokybei ar naudotojų patirčiai.</t>
  </si>
  <si>
    <t>D.1.4</t>
  </si>
  <si>
    <t>Ar su rizika susijusio turto organizacija gali (laikinai) atsisakyti?</t>
  </si>
  <si>
    <t>Jeigu rizika gana didelė ir su ja susijusio turto organizacija gali atsisakyti, gali būti naudinga pritaikyti rizikos vengimo valdymo būdą.
Atsisakyti turto taip pat galima laikinai, jeigu nerasta tinkamų rizikos valdymo priemonių, ar organizacija laikinai negali jų pritaikyti.</t>
  </si>
  <si>
    <t>D.1.5</t>
  </si>
  <si>
    <t>Ar potencialus rizikos poveikis yra tik finansinis?</t>
  </si>
  <si>
    <t>Jei rizikos poveikis tik finansinis, gali būti naudinga pritaikyti rizikos perdavimo valdymo būdą. Tai gali būti draudimas ar paslaugų užsakymas iš trečiosios šalies.</t>
  </si>
  <si>
    <t>D.1.6</t>
  </si>
  <si>
    <t>Ar rizikai sumažinti  galima pritaikyti rizikos valdymo 
priemones? Ar rizikai sumažinti galima keisti sistemos konfigūraciją ar daryti infrastruktūros pokyčius?</t>
  </si>
  <si>
    <t>Jeigu rizikai sumažinti galima pritaikyti rizikos valdymo priemones, ir organizacija turi reikalingus išteklius, rekomenduojama pritaikyti rizikos mažinimo būdą.</t>
  </si>
  <si>
    <t>D.1.7</t>
  </si>
  <si>
    <t>Ar organizacija turi reikalingus išteklius ir kompetenciją, reikalingą valdyti nagrinėjamai rizikai?</t>
  </si>
  <si>
    <t>Jeigu organizacija, naudodamasi vien tik savo ištekliais, negali adekvačiai sumažinti rizikos, rekomenduojama apsvarstyti rizikos perdavimo, rizikos vengimo ar rizikos prisiėmimo būdus.</t>
  </si>
  <si>
    <t>D.1.8</t>
  </si>
  <si>
    <t>Kokios rizikos valdymo priemonių sąraše nurodytos kontrolės priemonės sąveikauja su nagrinėjama rizika?</t>
  </si>
  <si>
    <t>Renkantis rizikos valdymo būdą, rekomenduojama naudotis 5.7.1 ir 5.7.2 prieduose pateiktais rizikos valdymo priemonių katalogais. Nagrinėjama rizikos sąveika su kontrolės priemonėmis ir valdymo priemonių poveikis rizikai. Jei kataloge galima rasti rizikos valdymo priemonių, kurios adekvačiai sumažina riziką, rekomenduojama pritaikyti rizikos mažinimo būdą.</t>
  </si>
  <si>
    <t>D.2</t>
  </si>
  <si>
    <t>Galutinio rizikos lygio nustatymas</t>
  </si>
  <si>
    <t>Ar nustatytas galutinis rizikos lygis?</t>
  </si>
  <si>
    <t>D.2.1</t>
  </si>
  <si>
    <t>Nuo pasirinkto rizikos valdymo būdo ir / ar priemonės veikimo principo priklauso, ar bus sumažintas atakos plitimas (angl. attack surface), ar skenuojami turto duomenys, ar taikoma konfigūracija, kuri leidžia tik patikimiems naudotojams atlikti svarbius veiksmus. Kiekvienos rizikos poveikis skirtingas, todėl svarbu suprasti, kaip kontrolės veikimo principas sąveikauja su rizika.
Jei nagrinėjama rizikos valdymo priemonė nedaro poveikio susijusiai rizikai, ji nenurodoma pritaikytų rizikos priemonių sąraše.</t>
  </si>
  <si>
    <t>D.2.2</t>
  </si>
  <si>
    <t>Kaip kontrolės priemonė pakeičia rizikos poveikį?</t>
  </si>
  <si>
    <t>Rizikos valdymo būdas ir / ar priemonė gali paveikti riziką keliais būdais – sumažinti atakos tikimybę ar atakos poveikį, paskatinti atsisakyti su rizika susijusio turto ar apsaugoti organizaciją nuo tam tikros grėsmės. Pagal tai, kaip šis būdas ir / ar priemonė sąveikauja su rizikos turtu, grėsme ir pažeidžiamumu, rizikos lygis gali būti sumažintas.</t>
  </si>
  <si>
    <t>D.2.3</t>
  </si>
  <si>
    <t>Kaip patikimai pasirinkta rizikos valdymo priemonė apsaugo nuo su ja susijusių atakų?</t>
  </si>
  <si>
    <t>Pasirinkta rizikos valdymo priemonė gali būti pasenusi arba turėti pažeidžiamumų. Priklausomai nuo to, kaip kontrolės priemonė sąveikauja su rizika, svarbu įvertinti, kaip patikimai ji veikia, ir atitinkamai sumažinti rizikos lygį.</t>
  </si>
  <si>
    <t>D.2.4</t>
  </si>
  <si>
    <t>Kokia pasirinktos rizikos valdymo priemonės priežiūra ar būtinas personalo dalyvavimas / įsikišimas? Kokios kontrolės priemonių sugedimo ar nustojimo veikti pasekmės?</t>
  </si>
  <si>
    <t>Jeigu pasirinkta rizikos valdymo priemonė turi būti prižiūrima, taisoma arba jos veikimui reikalingas personalas, tai turi būti nurodyta kontrolės efektyvumo vertinimo dokumentuose. Pagal tai, kokio lygio priežiūra reikalinga šiai kontrolei, keičiamas rizikos lygis.</t>
  </si>
  <si>
    <t>D.3</t>
  </si>
  <si>
    <t>Rizikos valdymo plano sudarymas</t>
  </si>
  <si>
    <t>Ar sudarytas rizikos valdymo planas?</t>
  </si>
  <si>
    <t>Patvirtintas rizikos valdymo planas</t>
  </si>
  <si>
    <t>D.3.1</t>
  </si>
  <si>
    <t>Ar rizikos valdymo planas sudarytas prioretizuojant rizikos nuo pavojingiausių?</t>
  </si>
  <si>
    <t>Svarbiausios ir pavojingiausios rizikos turi būti sprendžiamos pirmiausia – tai leidžia optimaliai paskirstyti resursus ir greičiau sumažinti kritinius pavojus.</t>
  </si>
  <si>
    <t>E.0</t>
  </si>
  <si>
    <t>Rizikos stebėsena ir informavimas</t>
  </si>
  <si>
    <t>E.1</t>
  </si>
  <si>
    <t>Organizacijos pokyčių stebėjimas</t>
  </si>
  <si>
    <t>Ar stebimi organizacijos pokyčiai?</t>
  </si>
  <si>
    <t>E.1.1</t>
  </si>
  <si>
    <t>Ar organizacija reguliariai (bent kartą per metus) peržiūri savo sektoriaus rizikos profilį?</t>
  </si>
  <si>
    <t>Rizikos aplinka keičiasi – periodinė peržiūra padeda prisitaikyti prie naujų grėsmių ar pasikeitusio konteksto.</t>
  </si>
  <si>
    <t>E.1.2</t>
  </si>
  <si>
    <t>Ar rizikos vertinimo procesas pakartotinai atliekamas įvykus dideliems kibernetinio saugumo incidentams, organizaciniams pokyčiams ar reikšmingai pasiketius TIS infrastruktūrai?</t>
  </si>
  <si>
    <t>Kiekvienas pokytis gali pakeisti rizikos lygį – atnaujinimas padeda riziką vertinti nuosekliai.</t>
  </si>
  <si>
    <t>E.2</t>
  </si>
  <si>
    <t>Grėsmių žvalgyba</t>
  </si>
  <si>
    <t>Ar atliekama grėsmių žvalgyba?</t>
  </si>
  <si>
    <t>E.2.1</t>
  </si>
  <si>
    <t>Ar organizacijoje yra procedūros ir/ar sistemos, stebinčios ir registruojančios naujas grėsmes bei pažeidžiamumus?</t>
  </si>
  <si>
    <t xml:space="preserve">Nuolatinis grėsmių žvalgybos procesas užtikrina organizacijos rizikos valdymo proceso veiksmingumą, nes stebimos aktualios grėsmės ir pažeidžiamumai. </t>
  </si>
  <si>
    <t>E.3</t>
  </si>
  <si>
    <t>Rizikos valdymo priemonių   pritaikymo stebėjimas</t>
  </si>
  <si>
    <t>Ar stebimas rizikos valdymo priemonių pritaikymas?</t>
  </si>
  <si>
    <t>E.3.1</t>
  </si>
  <si>
    <t>Ar stebimas pritaikytų rizikos valdymo būdų ir priemonių efektyvumas?</t>
  </si>
  <si>
    <t>Net ir pritaikius kontrolės priemones, būtina užtikrinti, kad jos veikia, – neefektyvios priemonės nesumažina rizikos.</t>
  </si>
  <si>
    <t>E.3.2</t>
  </si>
  <si>
    <t>Ar nustatytas skirtingų tipų rizikų stebėsenos dažnumas (pvz., kritinių – kas mėnesį, vidutinių – kas ketvirtį)?</t>
  </si>
  <si>
    <t>Skirtingo lygio rizikoms rekomenduojama taikyti skirtingo intensyvumo  stebėseną, tai padeda nepervertinti ir laiku pastebėti rizikas.</t>
  </si>
  <si>
    <t>E.4</t>
  </si>
  <si>
    <t>Rizikos stebėjimo rodiklių sudarymas</t>
  </si>
  <si>
    <t>Ar nustatyti rizikos stebėjimo rodikliai?</t>
  </si>
  <si>
    <t>E.4.1</t>
  </si>
  <si>
    <t>Ar rizikos indikatorius turi  priimtinumo ribą, kurios viršijimas rodo, kad padidėjo susijusių rizikų poveikis arba rizikos tikimybė?</t>
  </si>
  <si>
    <t>Pagrindiniai rizikos indikatoriai  (angl. Key Risk indicators, KRI) padeda sekti rizikų dinamiką ir laiku pastebėti jų didėjimą ar artėjimą prie ribinių verčių.</t>
  </si>
  <si>
    <t>E.4.2</t>
  </si>
  <si>
    <t>Ar nustatyti rodikliai turi aiškias ribas, kurias pasiekus reikia imtis veiksmų?</t>
  </si>
  <si>
    <t>Rodiklių ribų nustatymas apibrėžimas padeda išvengti interpretacijų ir užtikrina, kad veiksmai bus atliekami laiku ir sistemingai.</t>
  </si>
  <si>
    <t>E.4.3</t>
  </si>
  <si>
    <t>Ar paskirtas atsakingas asmuo už reagavimą į rizikos indikatoriaus pokyčius?</t>
  </si>
  <si>
    <t>Atsakomybių paskirstymas užtikrina, kad rodiklių nuokrypiai bus laiku pastebėti ir suvaldyti.</t>
  </si>
  <si>
    <t>E.4.4</t>
  </si>
  <si>
    <t>Ar nustatyti svarbiausių organizacijos rizikų ir su svarbiausiais organizacijos procesais susijusių rizikų indikatoriai?</t>
  </si>
  <si>
    <t xml:space="preserve">Rodikliai padeda suskirstyti rizikas pagal tai, kokią reikšmę jos turi organizacijos veiklai.			</t>
  </si>
  <si>
    <t>E.4.5</t>
  </si>
  <si>
    <t>Ar KRI rodikliai padeda įvertinti rizikos pokyčius arba tendencijas?</t>
  </si>
  <si>
    <t>Tendencijų stebėsena padeda prognozuoti rizikos išaugimą ir imtis veiksmų prieš įvykstant incidentui.</t>
  </si>
  <si>
    <t>5.4 priedas. Turto katalogas</t>
  </si>
  <si>
    <t>Šiame polapyje pateikiamas svarbiausias informacinis turtas, nustatomas jo savininkas, priklausomybės ir kritiškumo lygis. Nurodomi pagrindiniai BIA (Business Impact Analysis) elementai – poveikio sritys ir informacijos saugumo vertinimas pagal CIA principus (konfidencialumą, vientisumą ir prieinamumą). Kiekvienas turto vienetas įvertinamas balais pagal šiuos tris kriterijus.
Turto priklausomybės tarpusavyje gali būti nustatomos identifikavus visą informacinį turtą. Turtas priklausomas nuo to turto, kuris tiesiogiai susijęs su  turto veikla, bet neturi priklausomybių to turto, nuo kurio yra priklausomas.
CIA įverčiai yra svarbūs keliais aspektais. Pirma, bendras CIA kritiškumo balas leidžia organizacijai įvertinti, kuris turtas ar turto grupės yra pažeidžiamiausios, – t. y. kam galimų incidentų pasekmės būtų didžiausios. Antra, šie balai padeda suprasti labiausiai pažeidžiamą konkretaus turto informacijos saugos aspektą (konfidencialumą, vientisumą ar prieinamumą), o tai palengvina rizikos poveikio vertinimą ir tinkamų valdymo priemonių parinkimą.
Galiausiai, jei organizacija pasirenka modeliuoti rizikos scenarijus, CIA balai suteikia papildomos vertės – jie padeda nustatyti, kur scenarijai gali turėti didžiausią poveikį ir kur būtina skirti didžiausią dėmesį tiek vertinant, tiek stebint rizikas.
Šis turto katalogas nėra išsamus visos organizacijos informacinių technologijų (toliau – IT) inventorizacijos sąrašas, jis labiau skirtas rizikos vertinimui atlikti. Detalesni IT įrangos sąrašai su tiksliais pavadinimais, specifikacijomis ir kitais parametrais sudaromi ir prižiūrimi pačių organizacijų. Šiame registre nurodomas tik svarbiausias informacinių technologijų sistemų turtas ir turto klasteriai, kurie svarbūs atliekant rizikos vertinimą.
Turto katalogo užpildytas pagal įmonės UAB „LitBaltMed“ duomenis, kaip aprašyta Kibernetinio saugumo rizikos vertinimo metodikos 1.1 skyriuje. Pavyzdiniai įrašai skirti tik susipažinti su turto klasifikavimo ir registravimo principais.
Šis užpildytas turto katalogas yra pavyzdys ir gali būti naudingas viso rizikos vertinimo proceso metu. Rekomenduojama nusikopijuoti polapį ir pagal pavyzdį įrašyti savo organizacijos identifikuotą turtą, remiantis pateiktu UAB „LitBaltMed“ pavyzdžiu.</t>
  </si>
  <si>
    <t>Aprašymas / tikslas</t>
  </si>
  <si>
    <t>Turto subkategorija</t>
  </si>
  <si>
    <t>Matomas išorėje (Internete)</t>
  </si>
  <si>
    <t>Turto/Proceso savininkas</t>
  </si>
  <si>
    <t>Nuo kokio turto yra priklausomas šis turtas/procesas</t>
  </si>
  <si>
    <t>Konfidencialumas</t>
  </si>
  <si>
    <t>Vientisumas</t>
  </si>
  <si>
    <t>Prieinamumas</t>
  </si>
  <si>
    <t>Kritiškumas</t>
  </si>
  <si>
    <t>Programinė_įranga</t>
  </si>
  <si>
    <t>Taikomoji programinė įranga</t>
  </si>
  <si>
    <t>Operacinės sistemos</t>
  </si>
  <si>
    <t>Programiniai įrankiai</t>
  </si>
  <si>
    <t>Duomenų bazių valdymo sistemos</t>
  </si>
  <si>
    <t xml:space="preserve">Virtualizacijos programinė įranga </t>
  </si>
  <si>
    <t>Kita programinė įranga</t>
  </si>
  <si>
    <t>Techninė_įranga</t>
  </si>
  <si>
    <t>Atsarginio kopijavimo įrenginiai</t>
  </si>
  <si>
    <t>T.TI. 1</t>
  </si>
  <si>
    <t>Stacionarūs kompiuteriai</t>
  </si>
  <si>
    <t>Nešiojamieji kompiuteriai</t>
  </si>
  <si>
    <t>Serveriai</t>
  </si>
  <si>
    <t>Kita techninė įranga</t>
  </si>
  <si>
    <t>Spausdintuvai, kopijavimo aparatai</t>
  </si>
  <si>
    <t>Tinklai</t>
  </si>
  <si>
    <t>T.T. 1</t>
  </si>
  <si>
    <t xml:space="preserve">Tinklo ryšių įranga (maršrutizatoriai, komutatoriai ir kt.) </t>
  </si>
  <si>
    <t>Virtualieji privatieji tinklai (angl. VPN)</t>
  </si>
  <si>
    <t>Personalas</t>
  </si>
  <si>
    <t>T.PE. 1</t>
  </si>
  <si>
    <t xml:space="preserve">Sistemų administratoriai </t>
  </si>
  <si>
    <t>Darbuotojai</t>
  </si>
  <si>
    <t>Procesai</t>
  </si>
  <si>
    <t>T.P. 1</t>
  </si>
  <si>
    <t xml:space="preserve">Procesai </t>
  </si>
  <si>
    <t>Kita</t>
  </si>
  <si>
    <t>Duomenys</t>
  </si>
  <si>
    <t>T.D. 1</t>
  </si>
  <si>
    <t>Klientų duomenys</t>
  </si>
  <si>
    <t>Finansiniai įrašai</t>
  </si>
  <si>
    <t>Darbuotojų duomenys</t>
  </si>
  <si>
    <t>T.TG. 1</t>
  </si>
  <si>
    <t>Tiekėjai</t>
  </si>
  <si>
    <t>Patalpos</t>
  </si>
  <si>
    <t>Turto kategorijų ir subkategorijų sąrašas</t>
  </si>
  <si>
    <t>Turto vienetų sąrašas</t>
  </si>
  <si>
    <t>NR</t>
  </si>
  <si>
    <t>Debesijos paslaugos</t>
  </si>
  <si>
    <t xml:space="preserve">Saugumo programinė įranga </t>
  </si>
  <si>
    <t>Duomenų saugyklos įrenginiai</t>
  </si>
  <si>
    <t>UPS įrenginiai</t>
  </si>
  <si>
    <t>ŠVOK infrastrutūra</t>
  </si>
  <si>
    <t>Kabeliai</t>
  </si>
  <si>
    <t>Mobilieji telefonai</t>
  </si>
  <si>
    <t>Fizinės apsaugos įranga</t>
  </si>
  <si>
    <t>Gamybinė įranga</t>
  </si>
  <si>
    <t>Saugiasienės</t>
  </si>
  <si>
    <t>Vientiniai ir platūs tinklai (angl. LAN, WAN)</t>
  </si>
  <si>
    <t>Pardavimų procesas</t>
  </si>
  <si>
    <t>Pirkimų procesas</t>
  </si>
  <si>
    <t>Gamybos procesas</t>
  </si>
  <si>
    <t>Personalo valdymo procesas</t>
  </si>
  <si>
    <t>Finansų valdymo procesas</t>
  </si>
  <si>
    <t>Rinkodaros procesas</t>
  </si>
  <si>
    <t>IT valdymo procesas</t>
  </si>
  <si>
    <t>Vadovai</t>
  </si>
  <si>
    <t xml:space="preserve">Privačių klientų duomenys </t>
  </si>
  <si>
    <t>Intelektinė nuosavybė</t>
  </si>
  <si>
    <t>5.5 priedas. Pažeidžiamumų katalogas</t>
  </si>
  <si>
    <t>Šiame polapyje pateikiamas organizacijai aktualių techninių ir organizacinių pažeidžiamumų sąrašas. Kiekvienas pažeidžiamumas gali būti taikomas konkrečiam turtui rizikos vertinimo metu. Katalogas padeda įvertinti silpnąsias vietas prieš modeliuojant galimas rizikas. Nurodoma po vieną rekomendacinę kiekvieno pažeidžiamumo valdymo priemonę, tačiau kiekvienai konkrečiai organizacijai, tikėtina, bus tinkamos kelios valdymo priemonės.
Pažeidžiamumai pateikti remiantis standartu ISO 27005:2024 (EN  2022).</t>
  </si>
  <si>
    <t>Pažeidžiamumo 
Nr.</t>
  </si>
  <si>
    <t>Pažeidžiamumų pavyzdžiai</t>
  </si>
  <si>
    <t>Rekomenduojamos rizikos valdymo priemonės Nr.</t>
  </si>
  <si>
    <t>Rekomenduojama rizikos valdymo priemonė</t>
  </si>
  <si>
    <t>Techninė įranga</t>
  </si>
  <si>
    <t>Nepakankama saugyklų priežiūra ir (arba) netinkamas jų įrengimas</t>
  </si>
  <si>
    <t>VP. 204</t>
  </si>
  <si>
    <t>Įrangos techninė priežiūra</t>
  </si>
  <si>
    <t>Jautrumas/pažeidžiamumas drėgmei, dulkėms, nešvarumams</t>
  </si>
  <si>
    <t>VP. 196</t>
  </si>
  <si>
    <t>Apsauga nuo fizinių ir aplinkos grėsmių</t>
  </si>
  <si>
    <t>Jautrumas/pažeidžiamumas elektromagnetinei spinduliuotei</t>
  </si>
  <si>
    <t>Nepakankama konfigūracijos keitimo kontrolė</t>
  </si>
  <si>
    <t>VP.  214</t>
  </si>
  <si>
    <t>Konfigūracijų valdymas</t>
  </si>
  <si>
    <t>Jautrumas/pažeidžiamumas įtampos svyravimams</t>
  </si>
  <si>
    <t>VP. 202</t>
  </si>
  <si>
    <t>Pagalbinės komunalinės paslaugos</t>
  </si>
  <si>
    <t>Jautrumas/pažeidžiamumas temperatūros svyravimams</t>
  </si>
  <si>
    <t>Neapsaugota duomenų saugykla</t>
  </si>
  <si>
    <t>VP. 192</t>
  </si>
  <si>
    <t>Fizinio saugumo ribos</t>
  </si>
  <si>
    <t>Nepakankama įrangos priežiūra ją šalinant</t>
  </si>
  <si>
    <t>VP. 205</t>
  </si>
  <si>
    <t>Saugus įrangos pašalinimas arba pakartotinis naudojimas</t>
  </si>
  <si>
    <t>Programinė įranga</t>
  </si>
  <si>
    <t>PZ. 10</t>
  </si>
  <si>
    <t>Programinės įrangos testavimo nebuvimas arba nepakankamas testavimas</t>
  </si>
  <si>
    <t>VP. 234</t>
  </si>
  <si>
    <t>Saugumo testavimas programuojant ir priėmimas</t>
  </si>
  <si>
    <t>PZ. 11</t>
  </si>
  <si>
    <t>Gerai žinomos programinės įrangos klaidos</t>
  </si>
  <si>
    <t>VP. 231</t>
  </si>
  <si>
    <t>Techninių pažeidžiamumų valdymas</t>
  </si>
  <si>
    <t>PZ. 12</t>
  </si>
  <si>
    <t>Neatsijungiama paliekant darbo vietą</t>
  </si>
  <si>
    <t>VP. 206</t>
  </si>
  <si>
    <t>Naudotojo galiniai įrenginiai</t>
  </si>
  <si>
    <t>PZ. 13</t>
  </si>
  <si>
    <r>
      <rPr>
        <sz val="11"/>
        <color rgb="FF000000"/>
        <rFont val="Calibri"/>
        <family val="2"/>
        <scheme val="minor"/>
      </rPr>
      <t>Nepakankama žurnalų konfigūracija</t>
    </r>
    <r>
      <rPr>
        <sz val="11"/>
        <rFont val="Calibri"/>
        <family val="2"/>
        <scheme val="minor"/>
      </rPr>
      <t xml:space="preserve"> siekiant užtikrinti audito seką</t>
    </r>
  </si>
  <si>
    <t>VP. 220</t>
  </si>
  <si>
    <t>Registravimas įvykių žurnale</t>
  </si>
  <si>
    <t>PZ. 14</t>
  </si>
  <si>
    <t>Netinkamas prieigos teisių suteikimas</t>
  </si>
  <si>
    <t>VP.164</t>
  </si>
  <si>
    <t>Prieigos teisės</t>
  </si>
  <si>
    <t>PZ. 15</t>
  </si>
  <si>
    <t>Plačiai platinama programinė įranga</t>
  </si>
  <si>
    <t>VP. 213</t>
  </si>
  <si>
    <t>PZ. 16</t>
  </si>
  <si>
    <t>Taikomųjų programų taikymas laiko požiūriu netinkamiems duomenims</t>
  </si>
  <si>
    <t>VP. 222</t>
  </si>
  <si>
    <t>Laikrodžio sinchronizavimas</t>
  </si>
  <si>
    <t>PZ. 17</t>
  </si>
  <si>
    <t>Sudėtinga naudotojo sąsaja</t>
  </si>
  <si>
    <t>Programų saugumo reikalavimai</t>
  </si>
  <si>
    <t>PZ. 18</t>
  </si>
  <si>
    <t>Neišsamūs dokumentai arba jų trūkumas</t>
  </si>
  <si>
    <t>VP. 183</t>
  </si>
  <si>
    <t>Dokumentuotos veiklos procedūros</t>
  </si>
  <si>
    <t>PZ. 19</t>
  </si>
  <si>
    <t>Neteisingas parametrų nustatymas</t>
  </si>
  <si>
    <t>VP. 214</t>
  </si>
  <si>
    <t>PZ. 20</t>
  </si>
  <si>
    <t>Neteisingos datos</t>
  </si>
  <si>
    <t>PZ. 21</t>
  </si>
  <si>
    <t>Nepakanka/-mi identifikavimo ir autentiškumo nustatymo mechanizmų/-ai (pvz., naudotojo autentiškumo nustatymo mechanizmų)</t>
  </si>
  <si>
    <t>VP. 163</t>
  </si>
  <si>
    <t>Autentiškumo patvirtinimo informacija</t>
  </si>
  <si>
    <t>PZ. 22</t>
  </si>
  <si>
    <t>Neapsaugotos slaptažodžių lentelės</t>
  </si>
  <si>
    <t>PZ. 23</t>
  </si>
  <si>
    <t>Prastas slaptažodžių valdymas</t>
  </si>
  <si>
    <t>PZ. 24</t>
  </si>
  <si>
    <t>Įjungtos nereikalingos paslaugos</t>
  </si>
  <si>
    <t>PZ. 25</t>
  </si>
  <si>
    <t>Nauja ar dar nepatikrinta programinė įranga</t>
  </si>
  <si>
    <t>VP. 230</t>
  </si>
  <si>
    <t>Saugaus kūrimo gyvavimo ciklas</t>
  </si>
  <si>
    <t>PZ. 26</t>
  </si>
  <si>
    <t>Neaiškios arba neišsamios specifikacijos kūrėjams/programuotojams</t>
  </si>
  <si>
    <t>PZ. 27</t>
  </si>
  <si>
    <t>Neveiksminga pokyčių kontrolė</t>
  </si>
  <si>
    <t>VP. 237</t>
  </si>
  <si>
    <t>Pakeitimų valdymas</t>
  </si>
  <si>
    <t>PZ. 28</t>
  </si>
  <si>
    <t>Nekontroliuojamas programinės įrangos atsisiuntimas ir naudojimas</t>
  </si>
  <si>
    <t>VP. 224</t>
  </si>
  <si>
    <t>Programinės įrangos diegimas operacinėse sistemose</t>
  </si>
  <si>
    <t>PZ. 29</t>
  </si>
  <si>
    <t>Valdymo ataskaitų nepateikimas</t>
  </si>
  <si>
    <t>VP. 181</t>
  </si>
  <si>
    <t>Nepriklausoma informacijos saugumo peržiūra</t>
  </si>
  <si>
    <t>Tinklas</t>
  </si>
  <si>
    <t>PZ. 30</t>
  </si>
  <si>
    <t>Nepakanka pranešimo išsiuntimo arba gavimo įrodymo mechanizmų</t>
  </si>
  <si>
    <t>VP. 225</t>
  </si>
  <si>
    <t>Tinklų saugumas</t>
  </si>
  <si>
    <t>PZ. 31</t>
  </si>
  <si>
    <t>Neapsaugotos ryšių linijos</t>
  </si>
  <si>
    <t>PZ. 32</t>
  </si>
  <si>
    <t>Blogai sujungti kabeliai</t>
  </si>
  <si>
    <t>VP. 203</t>
  </si>
  <si>
    <t>Kabelių saugumas</t>
  </si>
  <si>
    <t>PZ. 33</t>
  </si>
  <si>
    <t>Nepakeičiamo taško gedimas</t>
  </si>
  <si>
    <t>VP. 219</t>
  </si>
  <si>
    <t>Informacijos apdorojimo priemonių dubliavimas</t>
  </si>
  <si>
    <t>PZ. 34</t>
  </si>
  <si>
    <r>
      <rPr>
        <sz val="11"/>
        <color theme="1"/>
        <rFont val="Calibri"/>
        <family val="2"/>
        <scheme val="minor"/>
      </rPr>
      <t>Neveiksmingi siuntėjo ir gavėjo identifikavimo ir autentifikavimo patvirtinimo mechanizmai arba jų trūkumas</t>
    </r>
  </si>
  <si>
    <t>VP. 210</t>
  </si>
  <si>
    <t>Saugus autentiškumo patvirtinimas</t>
  </si>
  <si>
    <t>PZ. 35</t>
  </si>
  <si>
    <t>Nesaugi tinklo architektūra</t>
  </si>
  <si>
    <t>VP. 232</t>
  </si>
  <si>
    <t>Saugios sistemos architektūra ir projektavimo principai</t>
  </si>
  <si>
    <t>PZ. 36</t>
  </si>
  <si>
    <t>Netinkamas tinklo valdymas (maršruto parinkimo atsparumas)</t>
  </si>
  <si>
    <t>PZ. 37</t>
  </si>
  <si>
    <t>Neapsaugoti viešojo tinklo ryšiai</t>
  </si>
  <si>
    <t>PZ. 38</t>
  </si>
  <si>
    <t>Personalo nebuvimas/trūkumas</t>
  </si>
  <si>
    <t>VP. 184</t>
  </si>
  <si>
    <t>Atranka</t>
  </si>
  <si>
    <t>PZ. 39</t>
  </si>
  <si>
    <t>Netinkamos įdarbinimo procedūros</t>
  </si>
  <si>
    <t>VP. 185</t>
  </si>
  <si>
    <t>Įdarbinimo sąlygos</t>
  </si>
  <si>
    <t>PZ. 40</t>
  </si>
  <si>
    <t>Nepakanka saugumo mokymų</t>
  </si>
  <si>
    <t>VP. 186</t>
  </si>
  <si>
    <t>Informacijos saugumo suvokimas, švietimas ir mokymai</t>
  </si>
  <si>
    <t>PZ. 41</t>
  </si>
  <si>
    <t>Netinkamas programinės ir techninės įrangos naudojimas</t>
  </si>
  <si>
    <t>VP.156</t>
  </si>
  <si>
    <t>Priimtinas informacijos ir kito susijusio turto naudojimas</t>
  </si>
  <si>
    <t>PZ. 42</t>
  </si>
  <si>
    <t>Prastas informuotumas apie saugumą</t>
  </si>
  <si>
    <t>PZ. 43</t>
  </si>
  <si>
    <t>Nepakanka stebėsenos mechanizmų arba jų nėra</t>
  </si>
  <si>
    <t>VP. 221</t>
  </si>
  <si>
    <t>Stebėsenos veikla</t>
  </si>
  <si>
    <t>PZ. 44</t>
  </si>
  <si>
    <t>Neprižiūrimas išorės arba valymo darbuotojų darbas</t>
  </si>
  <si>
    <t>PZ. 45</t>
  </si>
  <si>
    <t>Neefektyvi, nepakankama ar neegzistuojanti tinkamo telekomunikacijos priemonių ar žinučių naudojimo politika</t>
  </si>
  <si>
    <t>VP. 147</t>
  </si>
  <si>
    <t>Informacijos saugumo politika</t>
  </si>
  <si>
    <t>Netinkamas arba neatsargus fizinės prieigos prie pastatų ir patalpų kontrolės naudojimas</t>
  </si>
  <si>
    <t>VP. 193</t>
  </si>
  <si>
    <t>Fizinis patekimas</t>
  </si>
  <si>
    <t>Vieta potvyniams jautrioje teritorijoje</t>
  </si>
  <si>
    <t>Nestabilus elektros tinklas</t>
  </si>
  <si>
    <t>Nepakankama pastato, durų ir langų fizinė apsauga</t>
  </si>
  <si>
    <t>Nenustatyta oficiali naudotojų registravimo ir išregistravimo procedūra arba jos įgyvendinimas neveiksmingas.</t>
  </si>
  <si>
    <t>VP. 161</t>
  </si>
  <si>
    <t>Prieigos valdymas</t>
  </si>
  <si>
    <t>Nesukurtas oficialus prieigos teisių peržiūros (priežiūros) procesas arba jo įgyvendinimas neveiksmingas.</t>
  </si>
  <si>
    <r>
      <rPr>
        <sz val="11"/>
        <color rgb="FF000000"/>
        <rFont val="Calibri"/>
        <family val="2"/>
        <scheme val="minor"/>
      </rPr>
      <t>Saugumo nuos</t>
    </r>
    <r>
      <rPr>
        <sz val="11"/>
        <rFont val="Calibri"/>
        <family val="2"/>
        <scheme val="minor"/>
      </rPr>
      <t xml:space="preserve">tatų trūkumas </t>
    </r>
    <r>
      <rPr>
        <sz val="11"/>
        <color rgb="FF000000"/>
        <rFont val="Calibri"/>
        <family val="2"/>
        <scheme val="minor"/>
      </rPr>
      <t xml:space="preserve">sutartyse su klientais ir (arba) trečiosiomis šalimis </t>
    </r>
  </si>
  <si>
    <t>VP.166</t>
  </si>
  <si>
    <t>Informacijos saugumo užtikrinimas su tiekėjais (teikėjais) susitarimuose</t>
  </si>
  <si>
    <t>Nesukurta informacijos apdorojimo įrenginių stebėsenos tvarka arba jos įgyvendinimas yra neveiksmingas</t>
  </si>
  <si>
    <t>Auditai (priežiūra) atliekami nereguliariai</t>
  </si>
  <si>
    <t>Nenustatytos rizikos nustatymo ir vertinimo procedūros arba jų įgyvendinimas neveiksmingas</t>
  </si>
  <si>
    <t>VP. 148</t>
  </si>
  <si>
    <t>Informacijos saugumo vaidmenys ir atsakomybės</t>
  </si>
  <si>
    <t>Nepakankamas administratoriaus ir naudotojo žurnaluose užregistruotų pranešimų apie gedimus kiekis arba jų trūkumas</t>
  </si>
  <si>
    <t>Nenustatyta pakeitimų kontrolės procedūra arba jos įgyvendinimas neveiksmingas</t>
  </si>
  <si>
    <t>VP. 167</t>
  </si>
  <si>
    <t>Nenustatyta oficiali  Informacijos saugumo valdymo sistemos (ISVS) dokumentacijos kontrolės procedūra arba jos įgyvendinimas neveiksmingas</t>
  </si>
  <si>
    <t>Nenustatyta oficiali ISVS įrašų priežiūros procedūra arba jos įgyvendinimas neveiksmingas</t>
  </si>
  <si>
    <t>VP. 179</t>
  </si>
  <si>
    <t>Įrašų apsauga</t>
  </si>
  <si>
    <t>Nesukurtas oficialus viešai prieinamos informacijos autorizavimo procesas arba jo įgyvendinimas neveiksmingas</t>
  </si>
  <si>
    <t>VP. 160</t>
  </si>
  <si>
    <t>Informacijos perdavimas</t>
  </si>
  <si>
    <t>Netinkamas atsakomybės už informacijos saugumą paskirstymas</t>
  </si>
  <si>
    <t>Veiklos tęstinumo planai arba neparengti, arba neišsamūs, arba pasenę</t>
  </si>
  <si>
    <t>VP. 176</t>
  </si>
  <si>
    <t>Informacinių ir ryšių technologijų parengtumas veiklos tęstinumui</t>
  </si>
  <si>
    <t>Neparengta el.pašto naudojimo politika arba ji įgyvendinama neefektyviai</t>
  </si>
  <si>
    <t>VP. 156</t>
  </si>
  <si>
    <t>Programinės įrangos diegimo į operacines sistemas procedūros neparengtos arba jų įgyvendinimas neveiksmingas</t>
  </si>
  <si>
    <t>Neįtrauktos informacijos saugumo užtikrinimo funkcijos į pareigybių aprašymus</t>
  </si>
  <si>
    <t>Nuostatų (dėl informacijos saugumo) sutartyse su darbuotojais trūkumas arba jų nebuvimas</t>
  </si>
  <si>
    <t>Neapibrėžtas drausminis procesas informacijos saugumo incidento atveju arba veikia netinkamai</t>
  </si>
  <si>
    <t>VP. 187</t>
  </si>
  <si>
    <t>Drausminis procesas</t>
  </si>
  <si>
    <r>
      <rPr>
        <sz val="11"/>
        <color theme="1"/>
        <rFont val="Calibri"/>
        <family val="2"/>
        <scheme val="minor"/>
      </rPr>
      <t>Neparengta oficiali mobiliųjų kompiuterių / įrenginių naudojimo politika arba jos įgyvendinimas neveiksmingas</t>
    </r>
  </si>
  <si>
    <t>VP. 109</t>
  </si>
  <si>
    <t>Nuotolinis darbas</t>
  </si>
  <si>
    <t>Nepakankama ne patalpose esančio turto kontrolė</t>
  </si>
  <si>
    <t>VP. 200</t>
  </si>
  <si>
    <t>Turto už patalpų ribų apsauga</t>
  </si>
  <si>
    <r>
      <rPr>
        <sz val="11"/>
        <color theme="1"/>
        <rFont val="Calibri"/>
        <family val="2"/>
        <scheme val="minor"/>
      </rPr>
      <t>Neefektyvi  "švaraus" stalo ir "švaraus" ekrano politika arba neparengta</t>
    </r>
  </si>
  <si>
    <t>VP. 198</t>
  </si>
  <si>
    <t>Švarus stalas ir švarus ekranas</t>
  </si>
  <si>
    <t>Neįdiegti arba netinkamai veikiantys informacijos apdorojimo priemonių leidimai</t>
  </si>
  <si>
    <t>VP. 194</t>
  </si>
  <si>
    <t>Biurų, kabinetų ir patalpų apsauga</t>
  </si>
  <si>
    <t>Netinkamai įgyvendinti saugumo pažeidimų stebėsenos mechanizmai</t>
  </si>
  <si>
    <t>Nenustatytos pranešimų apie saugumo trūkumus procedūros arba jų įgyvendinimas neveiksmingas</t>
  </si>
  <si>
    <t>VP. 191</t>
  </si>
  <si>
    <t>Informacijos saugumo įvykių ataskaitos</t>
  </si>
  <si>
    <t>Nenustatytos intelektinių teisių nuostatų laikymosi procedūros arba jų įgyvendinimas neveiksmingas</t>
  </si>
  <si>
    <t>VP. 178</t>
  </si>
  <si>
    <t>Intelektinės nuosavybės teisės</t>
  </si>
  <si>
    <t>Nepakankamas susitarimas dėl paslaugų lygio arba jo nėra</t>
  </si>
  <si>
    <t>VP. 168</t>
  </si>
  <si>
    <t>Tiekėjų (teikėjų) paslaugų stebėsena, peržiūra ir pakeitimų valdymas</t>
  </si>
  <si>
    <t>Nepakankama paslaugų priežiūra</t>
  </si>
  <si>
    <t>Neapsaugotas neskelbtinas duomenų srautas</t>
  </si>
  <si>
    <t>VP. 229</t>
  </si>
  <si>
    <t>Kriptografijos naudojimas</t>
  </si>
  <si>
    <r>
      <rPr>
        <sz val="11"/>
        <color theme="1"/>
        <rFont val="Calibri"/>
        <family val="2"/>
        <scheme val="minor"/>
      </rPr>
      <t>Slaptažodžių perdavimas atviruoju /nešifruotu formatu/ atviru tekstu būdu</t>
    </r>
  </si>
  <si>
    <t>Atsarginių kopijų trūkumas arba neišsamios atsarginės kopijos</t>
  </si>
  <si>
    <t>VP. 218</t>
  </si>
  <si>
    <t>Informacijos atsarginės kopijos</t>
  </si>
  <si>
    <t>Nekontroliuojamas kopijavimas</t>
  </si>
  <si>
    <t>VP. 217</t>
  </si>
  <si>
    <t>Duomenų nutekėjimo prevencija</t>
  </si>
  <si>
    <t>Laikmenų šalinimas arba pakartotinis naudojimas tinkamai neištrynus</t>
  </si>
  <si>
    <t>VP. 215</t>
  </si>
  <si>
    <t>Informacijos panaikinimas</t>
  </si>
  <si>
    <t>Nenustatytos klasifikuotos informacijos tvarkymo procedūros arba jų įgyvendinimas neveiksmingas</t>
  </si>
  <si>
    <t>VP. 158</t>
  </si>
  <si>
    <t>Informacijos klasifikavimas</t>
  </si>
  <si>
    <t>5.6 priedas. Grėsmių katalogas</t>
  </si>
  <si>
    <t>Šiame polapyje aprašomos galimos kibernetinės ir fizinės grėsmės, kurios gali paveikti organizacijos tinklų ir informacinių sistemų turtą. Ši informacija vėliau taikoma rizikos scenarijuose kartu su pažeidžiamumais. Šis katalogas padeda sistemingai identifikuoti aktualius pavojus.
Pažeidžiamumai pateikti remiantis standartais ISO 27005:2024 (EN  2022), BSI.</t>
  </si>
  <si>
    <t>Nr.</t>
  </si>
  <si>
    <t>Grėsmės kategorija</t>
  </si>
  <si>
    <t>Grėsmės pavadinimas</t>
  </si>
  <si>
    <t>Grėsmės aprašymas</t>
  </si>
  <si>
    <t>Fizinės ir aplinkos grėsmės</t>
  </si>
  <si>
    <t>GR. 1</t>
  </si>
  <si>
    <t>Fizinės grėsmės</t>
  </si>
  <si>
    <t>Gaisras</t>
  </si>
  <si>
    <t>Liepsnos, dūmai ir gaisro gesinimo darbai gali padaryti didelę žalą infrastruktūrai, informacinių technologijų (IT) sistemoms, žmonėms ir sutrikdyti organizacijos veiklą.</t>
  </si>
  <si>
    <t>GR. 2</t>
  </si>
  <si>
    <t>Vanduo</t>
  </si>
  <si>
    <t>Vandentiekio avarija, potvynis ar gesinimo sistemos skysčių nutekėjimas gali sugadinti įrangą ir sukelti prastovas.</t>
  </si>
  <si>
    <t>GR. 3</t>
  </si>
  <si>
    <t>Personalas
Techninė įranga
Programinė įranga</t>
  </si>
  <si>
    <t>Tarša, kenksminga spinduliuotė</t>
  </si>
  <si>
    <t>Cheminių medžiagų ar radiacijos poveikis gali sukelti grėsmę žmonių sveikatai, technikai ir sistemų patikimumui.</t>
  </si>
  <si>
    <t>GR. 4</t>
  </si>
  <si>
    <t>Didelė avarija</t>
  </si>
  <si>
    <t>Didelė techninė ar pramoninė avarija gali sukelti fizinius sugriovimus,  padaryti didelę žalą infrastruktūrai, IT sistemoms, žmonėms  ir sutrikdyti organizacijos veiklą.</t>
  </si>
  <si>
    <t>GR. 5</t>
  </si>
  <si>
    <t>Sprogimas</t>
  </si>
  <si>
    <t>Netikėtas  sprogimas gali sunaikinti įrenginius, pastatus ir sužaloti personalą.</t>
  </si>
  <si>
    <t>GR. 6</t>
  </si>
  <si>
    <t>Dulkės, korozija, užšalimas</t>
  </si>
  <si>
    <t>Dulkės, korozija gali sukelti mechaninių gedimų arba pažeisti jautrią informacinių technologijų (IT) įrangą.</t>
  </si>
  <si>
    <t>Gamtinės grėsmės</t>
  </si>
  <si>
    <t>GR. 7</t>
  </si>
  <si>
    <t>Personalas
Techninė įranga</t>
  </si>
  <si>
    <t>Klimato reiškinys</t>
  </si>
  <si>
    <t>Ekstremalus karštis, šaltis ar drėgmė gali lemti aparatinės įrangos gedimus, sudaryti nesaugias darbo sąlygas ir neigiamai veikti personalą.</t>
  </si>
  <si>
    <t>GR. 8</t>
  </si>
  <si>
    <t>Techninė įranga
Personalas</t>
  </si>
  <si>
    <t>Seisminis reiškinys</t>
  </si>
  <si>
    <t>Žemės drebėjimai gali sugriauti pastatus, sunaikinti IT infrastruktūrą, sužaloti personalą ir sutrikdyti organizacijos veiklą.</t>
  </si>
  <si>
    <t>GR. 9</t>
  </si>
  <si>
    <t>Vulkaninis reiškinys</t>
  </si>
  <si>
    <t>Vulkaniniai pelenai, dujos ar lava gali sutrikdyti oro erdvę ir pažeisti infrastruktūrą.</t>
  </si>
  <si>
    <t>GR. 10</t>
  </si>
  <si>
    <t>Meteorologinis reiškinys</t>
  </si>
  <si>
    <t>Stiprus vėjas, audra ar kruša gali nutraukti ryšius ir elektros tiekimą.</t>
  </si>
  <si>
    <t>GR. 11</t>
  </si>
  <si>
    <t>Potvynis</t>
  </si>
  <si>
    <t>Staigiai kylantis vanduo gali užlieti patalpas  ir sugadinti IT įrangą.</t>
  </si>
  <si>
    <t>GR. 12</t>
  </si>
  <si>
    <t>Pandemija ir (arba) epidemija</t>
  </si>
  <si>
    <t>Greitas užkrečiamosios ligos plitimas gali sukelti personalo nedarbingumą ir sutrikdyti organizacijos veiklą.</t>
  </si>
  <si>
    <t>Infrastruktūros gedimai</t>
  </si>
  <si>
    <t>GR. 13</t>
  </si>
  <si>
    <t>Tiekimo sistemos gedimas</t>
  </si>
  <si>
    <t>GR. 14</t>
  </si>
  <si>
    <t>Aušinimo arba vėdinimo sistemos gedimas</t>
  </si>
  <si>
    <t>Klimato kontrolės sutrikimas gali sukelti IT įrangos perkaitimą ir gedimus.</t>
  </si>
  <si>
    <t>GR. 15</t>
  </si>
  <si>
    <t>Elektros tiekimo nutrūkimas</t>
  </si>
  <si>
    <t>Elektros energijos tiekimo sutrikimai ir svyravimai gali sutrikdyti IT įrangos veikimą ar ją sugadinti bei sutrikdyti organizacijos veiklą.</t>
  </si>
  <si>
    <t>GR. 16</t>
  </si>
  <si>
    <t>Techninė įranga
Procesai</t>
  </si>
  <si>
    <t>Telekomunikacijų tinklo gedimas</t>
  </si>
  <si>
    <t>Ryšio tinklų sutrikimai gali stabdyti duomenų perdavimą, paslaugų prieinamumą ir sutrikdyti organizacijos veiklą.</t>
  </si>
  <si>
    <t>GR. 17</t>
  </si>
  <si>
    <t>Telekomunikacijų įrangos gedimas</t>
  </si>
  <si>
    <t>Telekomunikacijų įrangos (maršrutizatoriaus ar kt.) gedimas gali riboti arba nutraukti duomenų perdavimą, paslaugų prieinamumą ir sutrikdyti organizacijos veiklą.</t>
  </si>
  <si>
    <t>GR. 18</t>
  </si>
  <si>
    <t>Elektromagnetinė spinduliuotė</t>
  </si>
  <si>
    <t>Elektromagnetiniai trikdžiai gali sutrikdyti arba sugadinti elektronikos prietaisus ir sunaikinti duomenis.</t>
  </si>
  <si>
    <t>GR. 19</t>
  </si>
  <si>
    <t>Šiluminė spinduliuotė</t>
  </si>
  <si>
    <t>Perteklinis šilumos poveikis sukelia įrangos perkaitimą ir IT įrangos gedimus.</t>
  </si>
  <si>
    <t>GR. 20</t>
  </si>
  <si>
    <t>Elektromagnetiniai impulsai</t>
  </si>
  <si>
    <t>Staigūs elektromagnetiniai impulsai (EMP) ar elektrostatiniai išlydžiai (ESD)  gali sutrikdyti ar sugadinti elektroninę įrangą.</t>
  </si>
  <si>
    <t>Techniniai gedimai</t>
  </si>
  <si>
    <t>GR. 21</t>
  </si>
  <si>
    <t>Įtaiso arba sistemos gedimas</t>
  </si>
  <si>
    <t>Svarbi IT įranga ar sistemos gali sugesti dėl techninių problemų arba išorinio poveikio. Dėl šių priežasčių gali sutrikti organizacijos veikla arba galima prarasti duomenis.</t>
  </si>
  <si>
    <t>GR. 22</t>
  </si>
  <si>
    <t>Informacinės sistemos prisotinimas</t>
  </si>
  <si>
    <t>Resursų perkrova (CPU, atminties, tinklo) gali sutrikdyti IT įrangos veikimą.</t>
  </si>
  <si>
    <t>GR. 23</t>
  </si>
  <si>
    <t>Netinkama informacinių sistemų priežiūra ar konfigūracijos klaidos mažina IT paslaugų kokybę ir saugumą.</t>
  </si>
  <si>
    <t>Žmogaus veiksmai</t>
  </si>
  <si>
    <t>GR. 24</t>
  </si>
  <si>
    <t xml:space="preserve">Personalas
Techninė įranga
Programinė įranga
</t>
  </si>
  <si>
    <t>Teroro ataka, sabotažas</t>
  </si>
  <si>
    <t>Tyčiniai destrukciniai veiksmai gali padaryti žalą personalui, IT įrangai ir sutrikdyti organizacijos veiklą</t>
  </si>
  <si>
    <t>GR. 25</t>
  </si>
  <si>
    <t>Socialinė inžinerija</t>
  </si>
  <si>
    <t>Psichologinė personalo manipuliacija gali apgaule išgauti prisijungimo duomenis, konfidencialią informaciją ar skatinti atlinkti netinkamus veiksmus.</t>
  </si>
  <si>
    <t>GR. 26</t>
  </si>
  <si>
    <t>Įtaiso spinduliuotės perėmimas</t>
  </si>
  <si>
    <t>Spinduliuotės perėmimas  gali nutekinti konfidencialius duomenis netoliese esantiems įsilaužėliams.</t>
  </si>
  <si>
    <t>GR. 27</t>
  </si>
  <si>
    <t>Nuotolinis šnipinėjimas</t>
  </si>
  <si>
    <t>Nuotolinis šnipinėjimas ir duomenų perėmimas gali nutekinti konfidencialią informaciją įsilaužėliams.</t>
  </si>
  <si>
    <t>GR. 28</t>
  </si>
  <si>
    <t>Pasiklausymas</t>
  </si>
  <si>
    <t>Neteisėtas komunikacijos klausymasis gali nutekinti konfidencialią informaciją įsilaužėliams.</t>
  </si>
  <si>
    <t>GR. 29</t>
  </si>
  <si>
    <t>Laikmenų ar dokumentų vagystė</t>
  </si>
  <si>
    <t>Fizinių laikmenų ar dokumentų vagystė gali nutekinti konfidencialią informaciją ir sukelti finansinius nuostolius.</t>
  </si>
  <si>
    <t>GR. 30</t>
  </si>
  <si>
    <t>Įrangos vagystė</t>
  </si>
  <si>
    <t>Techninės ar mobilios įrangos vagystė  gali nutekinti konfidencialią informaciją ir sukelti finansinius nuostolius.</t>
  </si>
  <si>
    <t>GR. 31</t>
  </si>
  <si>
    <t>Skaitmeninės tapatybės arba kredencialų vagystė</t>
  </si>
  <si>
    <t>Skaitmeninės tapatybės ar prisijungimo duomenų vagystė gali suteikti įsilaužėliams neautorizuotą prieigą ir nutekinti konfidencialią informaciją.</t>
  </si>
  <si>
    <t>GR. 32</t>
  </si>
  <si>
    <t>Perdirbtų ar išmestų laikmenų atkūrimas</t>
  </si>
  <si>
    <t>Duomenų atkūrimas iš netinkamai sunaikintų laikmenų gali nutekinti konfidencialią informaciją.</t>
  </si>
  <si>
    <t>GR. 33</t>
  </si>
  <si>
    <t>Informacijos atskleidimas</t>
  </si>
  <si>
    <t>Neautorizuotas informacijos atskleidimas ar suteikimas gali sukelti konfidencialios informacijos nutekėjimą ir išviešinimą.</t>
  </si>
  <si>
    <t>GR. 34</t>
  </si>
  <si>
    <t>Duomenų įvedimas iš nepatikimų šaltinių</t>
  </si>
  <si>
    <t>Duomenų įvedimas iš nepatikimų šaltinių gali sukelti neteisingų ar kenksmingų duomenų arba žalingos programinės įrangos patekimą ir sutrikdyti organizacijos veiklą.</t>
  </si>
  <si>
    <t>GR. 35</t>
  </si>
  <si>
    <t xml:space="preserve">Techninė įranga
</t>
  </si>
  <si>
    <t>Aparatinės įrangos sugadinimas</t>
  </si>
  <si>
    <t>Tyčinis ar atsitiktinis IT techninės įrangos sugadinimas gali  sutrikdyti IT paslaugas ir organizacijos veiklą.</t>
  </si>
  <si>
    <t>GR. 36</t>
  </si>
  <si>
    <t xml:space="preserve">Programinė įranga
</t>
  </si>
  <si>
    <t>Programinės įrangos sugadinimas</t>
  </si>
  <si>
    <t>Kenksmingi veiksmai ar personalo klaidos  gali pažeisti programinės įrangos kodo vientisumą bei funkcionalumą, pažeisti duomenis, sutrikdyti IT paslaugas ir organizacijos veiklą.</t>
  </si>
  <si>
    <t>GR. 37</t>
  </si>
  <si>
    <t xml:space="preserve">
Programinė įranga
</t>
  </si>
  <si>
    <t>Atsitiktinės pažeidžiamumų išnaudojimo atakos, naudojant su žiniatinkliu siejamą komunikaciją</t>
  </si>
  <si>
    <t xml:space="preserve">Automatizuotos atakos žiniatinkliu išnaudojant žinomas spragas gali pažeisti IT sistemas ir organizacijos veiklą.
</t>
  </si>
  <si>
    <t>GR. 38</t>
  </si>
  <si>
    <t>Pakartotinė ataka, komunikacijos perėmimo ataka</t>
  </si>
  <si>
    <r>
      <t>Pakartotinė ataka (angl.</t>
    </r>
    <r>
      <rPr>
        <i/>
        <sz val="11"/>
        <color theme="1"/>
        <rFont val="Calibri"/>
        <family val="2"/>
        <charset val="186"/>
        <scheme val="minor"/>
      </rPr>
      <t xml:space="preserve"> Replay Attack</t>
    </r>
    <r>
      <rPr>
        <sz val="11"/>
        <color theme="1"/>
        <rFont val="Calibri"/>
        <family val="2"/>
        <charset val="186"/>
        <scheme val="minor"/>
      </rPr>
      <t xml:space="preserve">), kai piktavalis perima tinklu perduodamus duomenis (pvz., prisijungimo duomenis, autentifikacijos užklausas) ir juos pakartoja vėliau, kad gautų neteisėtą prieigą ar inicijuotų netikrus veiksmus.
Komunikacijos perėmimo ataka (angl. </t>
    </r>
    <r>
      <rPr>
        <i/>
        <sz val="11"/>
        <color theme="1"/>
        <rFont val="Calibri"/>
        <family val="2"/>
        <charset val="186"/>
        <scheme val="minor"/>
      </rPr>
      <t>Man-in-the-Middle</t>
    </r>
    <r>
      <rPr>
        <sz val="11"/>
        <color theme="1"/>
        <rFont val="Calibri"/>
        <family val="2"/>
        <charset val="186"/>
        <scheme val="minor"/>
      </rPr>
      <t xml:space="preserve"> – MITM), kai piktavalis perima, modifikuoja arba stebi ryšį tarp dviejų šalių.</t>
    </r>
  </si>
  <si>
    <t>GR. 39</t>
  </si>
  <si>
    <t>Duomenų apdorojimas be teisinio pagrindo gali sukelti teisinius pažeidimus ir reputacinę žalą.</t>
  </si>
  <si>
    <t>GR. 40</t>
  </si>
  <si>
    <t>Neteisėtas patekimas į patalpas</t>
  </si>
  <si>
    <t>Fizinio saugumo pažeidimas gali sudaryti sąlygas įrangos ar duomenų vagystei.</t>
  </si>
  <si>
    <t>GR. 41</t>
  </si>
  <si>
    <t xml:space="preserve">
Programinė įranga</t>
  </si>
  <si>
    <t>Neteisėtas įtaisų naudojimas</t>
  </si>
  <si>
    <t>Neteisėtas įrangos naudojimas gali sukelti  IT sistemų sutrikdymą ar duomenų nutekėjimą.</t>
  </si>
  <si>
    <t>GR. 42</t>
  </si>
  <si>
    <t xml:space="preserve">
Techninė įranga</t>
  </si>
  <si>
    <t>Netinkamas įtaisų naudojimas</t>
  </si>
  <si>
    <t>Netinkamas įtaisų naudojimas gali sukelti įrangos gedimus ar duomenų praradimą.</t>
  </si>
  <si>
    <t>GR. 43</t>
  </si>
  <si>
    <t>Įrenginių arba laikmenų sugadinimas</t>
  </si>
  <si>
    <t>Tyčinis ar netyčinis įrenginių  ir laikmenų sunaikinimas gali sukelti duomenų praradimą arba nutekėjimą.</t>
  </si>
  <si>
    <t>GR. 44</t>
  </si>
  <si>
    <t>Sukčiavimas kopijuojant programinę įrangą</t>
  </si>
  <si>
    <t>Netesėtas programinės įrangos kopijavimas  gali pažeisti licencijas, sukelti teisinius pažeidimus bei finansinę ir reputacinę žalą.</t>
  </si>
  <si>
    <t>GR. 45</t>
  </si>
  <si>
    <t>Padirbtos arba nukopijuotos programinės įrangos naudojimas</t>
  </si>
  <si>
    <t>Naudojant nelegalią programinę įrangą gali būti įdiegta kenkimo programinė įranga, pažeistos licencijos, kilti teisinės pasekmės, finansinė ir reputacinė žala.</t>
  </si>
  <si>
    <t>GR. 46</t>
  </si>
  <si>
    <t>Netinkamas duomenų apdorojimas ar tyčinis sugadinimas gali sukelti duomenų praradimus ir sutrikdyti organizacijos veiklą.</t>
  </si>
  <si>
    <t>GR. 47</t>
  </si>
  <si>
    <t>Neteisėtas duomenų tvarkymas</t>
  </si>
  <si>
    <t>Neteisėtas duomenų tvarkymas gali pažeisti teisės aktus ir sukelti finansinę bei reputacinę žalą.</t>
  </si>
  <si>
    <t>GR. 48</t>
  </si>
  <si>
    <t>Kenkėjų programinės įrangos siuntimas arba platinimas</t>
  </si>
  <si>
    <t>Kenkimo programos platinimas gali sukelti IT sistemų sutrikimus, šnipinėjimą, duomenų praradimą ar vagystę.</t>
  </si>
  <si>
    <t>GR. 49</t>
  </si>
  <si>
    <t>Padėties aptikimas</t>
  </si>
  <si>
    <t>Buvimo vietos atskleidimas gali palengvinti fizines ar kibernetines atakas.</t>
  </si>
  <si>
    <t>Funkcijų ar paslaugų sutrikdymas</t>
  </si>
  <si>
    <t>GR. 50</t>
  </si>
  <si>
    <t>Naudojimo klaida</t>
  </si>
  <si>
    <t>Žmogiškoji naudotojo klaida gali sutrikdyti IT sistemų veikimą, sukelti duomenų praradimą  ar nutekėjimą.</t>
  </si>
  <si>
    <t>GR. 51</t>
  </si>
  <si>
    <t>Piktnaudžiavimas teisėmis ar leidimais</t>
  </si>
  <si>
    <t>Teisių viršijimas gali sukelti neteisėtą duomenų peržiūrą, keitimą, sunaikinimą ar nutekėjimą.</t>
  </si>
  <si>
    <t>GR. 52</t>
  </si>
  <si>
    <t>Teisių ar leidimų padirbimas</t>
  </si>
  <si>
    <t>Padirbti autentifikavimo duomenys ar leidimai gali leisti neteisėtai prieiti prie IT sistemų arba duomenų ir sukelti duomenų praradimus.</t>
  </si>
  <si>
    <t>GR. 53</t>
  </si>
  <si>
    <t>Veiksmų trikdymas</t>
  </si>
  <si>
    <t>Tyčinis procesų sustabdymas ar trikdymas (DoS) gali sukelti IT paslaugų nepasiekiamumą ir sutrikdyti organizacijos veiklą.</t>
  </si>
  <si>
    <t>Organizacijos grėsmės</t>
  </si>
  <si>
    <t>GR. 54</t>
  </si>
  <si>
    <t>Darbuotojų trūkumas</t>
  </si>
  <si>
    <t>Darbuotojų trūkumas gali lemti  IT sistemų veiklos trikdžius, saugumo sumažėjimą ir sutrikdyti organizacijos veiklą.</t>
  </si>
  <si>
    <t>GR. 55</t>
  </si>
  <si>
    <t>Išteklių trūkumas</t>
  </si>
  <si>
    <t>Techninių ar finansinių išteklių trūkumas gali apsunkinti informacijos saugumo priemonių įgyvendinimą, reikiamo saugumo lygio palaikymą, sukelti organizacijos veiklos sutrikimus.</t>
  </si>
  <si>
    <t>GR. 56</t>
  </si>
  <si>
    <t>Paslaugų teikimo sutrikimas</t>
  </si>
  <si>
    <t>Paslaugų teikėjo nesugebėjimas suteikti paslaugas ar užtikrinti sutarto paslaugų lygio (SLA) gali sukelti organizacijos kokybės mažėjimą, veiklos sutrikimus ar net sustabdymą.</t>
  </si>
  <si>
    <t>GR. 57</t>
  </si>
  <si>
    <t>Įstatymų ar reglamentų pažeidimas</t>
  </si>
  <si>
    <t>Įstatymų ar reglamentų pažeidimas gali užtraukti baudas, lemti veiklos apribojimus ar reputacinę žalą.</t>
  </si>
  <si>
    <t>Dirbtinio intelekto (DI) grėsmės</t>
  </si>
  <si>
    <t>GR. 58</t>
  </si>
  <si>
    <t>Apgaulingos DI užklausos</t>
  </si>
  <si>
    <t>Apgaulingai suformuluotos užklausos ar sisteminiai pranešimai gali priversti dirbtinio intelekto modelius nepaisyti apsaugų, atskleisti duomenis ar įvykdyti neplanuotus veiksmus.</t>
  </si>
  <si>
    <t>GR. 59</t>
  </si>
  <si>
    <t>DI sprendimų klaidos</t>
  </si>
  <si>
    <t>Netikslūs ar klaidingi dirbtinio intelekto sprendimai gali paveikti ar net sutrikdyti organizacijos veiklą.</t>
  </si>
  <si>
    <t>GR. 60</t>
  </si>
  <si>
    <t>DI „užnuodyti“ duomenys</t>
  </si>
  <si>
    <r>
      <t xml:space="preserve">Piktavališkai „užnuodyti“ apmokymo duomenys  (angl. </t>
    </r>
    <r>
      <rPr>
        <i/>
        <sz val="11"/>
        <color theme="1"/>
        <rFont val="Calibri"/>
        <family val="2"/>
        <charset val="186"/>
        <scheme val="minor"/>
      </rPr>
      <t>data poisoning</t>
    </r>
    <r>
      <rPr>
        <sz val="11"/>
        <color theme="1"/>
        <rFont val="Calibri"/>
        <family val="2"/>
        <scheme val="minor"/>
      </rPr>
      <t>) gali neigiamai paveikti dirbtinio intelekto modelio veikimą ir sutrikdyti organizacijos veiklą.</t>
    </r>
  </si>
  <si>
    <t>GR. 61</t>
  </si>
  <si>
    <t>DI nekontroliuojamas veikimas</t>
  </si>
  <si>
    <t>Netinkamai sukonfigūruoti autonominiai dirbtinio intelekto sprendimai gali sukelti netikėtus veiksmus ir sutrikdyti organizacijos veiklą.</t>
  </si>
  <si>
    <t>GR. 62</t>
  </si>
  <si>
    <t>Duomenų nutekėjimas per DI modelius</t>
  </si>
  <si>
    <t>Dirbtinio intelekto modeliai gali netyčia „prisiminti“ ir atskleisti jautrius duomenis neautorizuotiems asmenis.</t>
  </si>
  <si>
    <t>GR. 63</t>
  </si>
  <si>
    <t>Piktnaudžiavimas DI</t>
  </si>
  <si>
    <t>Dirbtinis intelektas gali būti naudojamas automatizuotoms atakoms, kenkėjiškų kodų generavimui ar socialinei inžinerijai.</t>
  </si>
  <si>
    <t>GR. 64</t>
  </si>
  <si>
    <t>DI tiekimo grandinės pažeidžiamumai</t>
  </si>
  <si>
    <t>Kenksmingi modeliai, įskiepiai, duomenys ar nuolatinės integracijos/nuolatinio diegimo (CI/CD) artefaktai patenkantis per nesaugią tiekimo grandinę gali užkrėsti programinę įrangą arba pažeisti dirbtinio intelekto modelio vientisumą.</t>
  </si>
  <si>
    <t>Kvantinių kompiuterių grėsmės</t>
  </si>
  <si>
    <t>GR. 65</t>
  </si>
  <si>
    <t>Kvantinis pavojus šifravimui</t>
  </si>
  <si>
    <t>Pažangūs kvantiniai kompiuteriai gali greitai „nulaužti“ šiuolaikinius šifravimo algoritmus.
Piktavaliai gali kaupti užšifruotą informaciją jau dabar, tikėdamiesi ją iššifruoti ateityje.</t>
  </si>
  <si>
    <t>GR. 66</t>
  </si>
  <si>
    <t>Nepasirengimas postkvantiniam šifravimui</t>
  </si>
  <si>
    <t>Nesugebėjimas laiku pereiti prie kvantinei rizikai atsparių šifravimo algoritmų gali palikti IT sistemas pažeidžiamas.</t>
  </si>
  <si>
    <t>Dronų grėsmės</t>
  </si>
  <si>
    <t>GR. 67</t>
  </si>
  <si>
    <t>Dronų fizinės atakos</t>
  </si>
  <si>
    <t>Dronai gali būti naudojami fiziniam įsibrovimui, stebėjimui ar pavojingų krovinių pernešimui apeinant fizines apsaugas.</t>
  </si>
  <si>
    <t>GR. 68</t>
  </si>
  <si>
    <t>Dronų naudojimas šnipinėjimui</t>
  </si>
  <si>
    <t>Dronai su jutikliais gali „klausytis“ duomenų perdavimo signalų, apsimesti prieigos taškais, fiksuoti vaizdą, garsą ir rinkti konfidencialią informaciją.</t>
  </si>
  <si>
    <t>GR. 69</t>
  </si>
  <si>
    <t xml:space="preserve">Neautorizuotas dronų kontrolės perėmimas </t>
  </si>
  <si>
    <t>Įsilaužėliai gali perimti drono valdymą ir panaudoti droną kaip ginklą arba kaip šnipinėjimo priemonę.</t>
  </si>
  <si>
    <t>GR. 70</t>
  </si>
  <si>
    <t>Dronų signalų trikdymas ar perėmimas</t>
  </si>
  <si>
    <t>Piktavaliai gali perimti ar iškraipyti ryšio bei navigacijos signalus, kad klaidintų dronus arba priverstų juos nusileisti ne ten, kur reikia.</t>
  </si>
  <si>
    <t>5.7.1 priedas. Valdymo priemonės</t>
  </si>
  <si>
    <t>Šiame polapyje registruojamos technologinės, organizacinės ar procedūrinės priemonės, skirtos rizikoms mažinti. Kiekviena priemonė gali būti susieta su konkrečiais pažeidžiamumais ar rizikomis rizikos registre. Šios kontrolės pritaikymas taip pat užtikrina atitiktį kibernetinio saugumo reikalavimams.
Šios valdymo priemonės parengtos pagal Kibernetinio saugumo reikalavimų aprašą, patvirtintą Lietuvos Respublikos Vyriausybės 2018 m. rugpjūčio 13 d. nutarimu Nr. 818 „Dėl Lietuvos Respublikos kibernetinio saugumo įstatymo įgyvendinimo pakeitimo".</t>
  </si>
  <si>
    <t>Valdymo priemonės Nr.</t>
  </si>
  <si>
    <t>Valdymo priemonės tipas</t>
  </si>
  <si>
    <t>Valdymo priemonės pavadinimas</t>
  </si>
  <si>
    <t>Valdymo priemonės aprašymas</t>
  </si>
  <si>
    <t>Kibernetinio saugumo reikalavimų aprašo Nr.</t>
  </si>
  <si>
    <t>Organizacinė kontrolė</t>
  </si>
  <si>
    <t xml:space="preserve">Kibernetinio saugumo politika </t>
  </si>
  <si>
    <t>Kibernetinio saugumo vadovas arba jo įgaliotas asmuo turi patvirtinti tinklų ir informacinių sistemų kibernetinio saugumo politikos dokumentą, apimantį kibernetinio saugumo principus, reglamentuojančius teisės aktus, vidinius kibernetinio saugumo dokumentus, įpareigojimus darbuotojams ir trečiosioms šalims.</t>
  </si>
  <si>
    <t xml:space="preserve"> Rizikos vertinimas ir valdymas</t>
  </si>
  <si>
    <t xml:space="preserve">Kibernetinio saugumo vadovas arba jo įgaliotas asmuo turi nustatyti tinklų ir informacinių sistemų  rizikos vertinimo bei valdymo tvarką, apimančią: rizikos vertinimą, jo priežiūrą, nuolatinį tobulinimą, atsakingo asmens paskyrimą, tinklų ir informacinių sistemų identifikavimą ir klasifikavimą.
Rizika turi būti vertinama bent kartą per metus. 
</t>
  </si>
  <si>
    <t>7
8
9</t>
  </si>
  <si>
    <t>Rizikos vertinimas ir valdymas</t>
  </si>
  <si>
    <t>Po rizikos vertinimo rengiama rizikos vertinimo ataskaita ir rizikos valdymo planas, kuriuos tvirtina vadovas arba jo įgaliotas asmuo.
Rizikos vertinimo ataskaitoje turi būti tinklų ir informacinių sistemų turto identifikavimas, poveikio vertinimas, grėsmių ir spragų vertinimo informacija bei rizikos apskaičiavimo rezultatai pagal kibernetinio saugumo subjekto nustatytus kriterijus, taip pat rizikos valdymas.
Rizikos valdymo planas turi apimti priemonių nepriimtinoms rizikoms valdyti nustatymą ir reikalingus išteklius, už priemonių įgyvendinimą atsakingus asmenis bei priemonių įgyvendinimo terminus.</t>
  </si>
  <si>
    <t>10
11 
12</t>
  </si>
  <si>
    <t>Atsakomybės</t>
  </si>
  <si>
    <t>Kibernetinio saugumo subjekto vadovas ar jo įgaliotas asmuo turi paskirti už kibernetinį saugumą atsakingus asmenis: kibernetinio saugumo vadovą ir (ar) saugos įgaliotinį, apie kuriuos turi būti informuojami darbuotojai.</t>
  </si>
  <si>
    <t>16
18</t>
  </si>
  <si>
    <t>Vadovybė turėtų reikalauti, kad visas personalas informacijos saugumą taikytų vadovaudamasis nustatyta organizacijos informacijos saugumo politika, konkretaus dalyko politika ir procedūromis.</t>
  </si>
  <si>
    <t>4.4.</t>
  </si>
  <si>
    <t>Kibernetinio saugumo vadovas ar saugos įgaliotinis negali administruoti tinklų ar informacinių sistemų, taip pat prižiūrėti techninės ar programinės įrangos.
Kibernetinio saugumo vadovas ar saugos įgaliotinis  atsakingas už atitikties vertinimo organizavimą, kibernetinio saugumo politikos dokumentų rengimą ir atnaujinimą pagal teisės aktus ir įgyvendinimą, incidentų tyrimų koordinavimą ir bendradarbiavimą su atsakingomis institucijomis bei darbuotojų mokymų organizavimą, organizuoja ir dalyvauja rizikos rizikos vertinimo procese.</t>
  </si>
  <si>
    <t>19
20</t>
  </si>
  <si>
    <t xml:space="preserve">Kibernetinio saugumo subjekto vadovas arba jo įgaliotas asmuo turi paskirti atsakingą asmenį (administratorių) tinklams ir (ar) informacinėms sistemoms prižiūrėti, jų veikimui užtikrinti. </t>
  </si>
  <si>
    <t xml:space="preserve">Turi būti nustatomi, dokumentuojami, reguliariai peržiūrimi ir personalo bei kitų susijusių suinteresuotųjų šalių pasirašomi konfidencialumo arba informacijos neatskleidimo susitarimai, parodantys organizacijos poreikius apsaugoti informaciją. </t>
  </si>
  <si>
    <t>58.2.</t>
  </si>
  <si>
    <t>Kibernetinių incidentų valdymas</t>
  </si>
  <si>
    <t xml:space="preserve">Kibernetinio saugumo subjekto vadovas arba jo įgaliotas asmuo turi patvirtinti kibernetinių incidentų valdymo planą, jis turi atitikti Lietuvos Respublikos Vyriausybės patvirtinto Nacionalinio kibernetinių incidentų valdymo plano nuostatas. </t>
  </si>
  <si>
    <t>Tais atvejais, kai kibernetinio saugumo subjektui tinklų ir informacinių sistemų paslaugas, susijusias su kibernetinių incidentų valdymu, teikia paslaugų teikėjai, kibernetinio saugumo subjekto kibernetinių incidentų valdymo planas turi būti suderintas su paslaugų teikėju.</t>
  </si>
  <si>
    <t xml:space="preserve">Kibernetinio saugumo vadovas arba jo įgaliotas asmuo Kibernetinių incidentų valdymo plane turi nustatyti incidentų nustatymo būdus, vertinimo reikalavimus, valdymo organizavimą, atsakomybes, komunikacijos reikalavimus, informacijos rinkimo, patirties vrtinimo reikalavimus, apibrėžti plano veikmsingumo vertinimo nuostatas.
</t>
  </si>
  <si>
    <t xml:space="preserve">Iš informacijos saugumo incidentų įgytos žinios turi būti naudojamos informacijos saugumo kontrolės priemonėms stiprinti ir gerinti. </t>
  </si>
  <si>
    <t>24.7.</t>
  </si>
  <si>
    <t xml:space="preserve">Organizacija turi nustatyti ir įdiegti su informacijos saugumo įvykiais susijusių įrodymų nustatymo, rinkimo, gavimo bei išsaugojimo procedūras. </t>
  </si>
  <si>
    <t>24.6.</t>
  </si>
  <si>
    <t>Surinkti ir nuolat atnaujinti kontaktų, su kuriais reikia komunikuoti valdant incidentą, sąrašą (vidiniai darbuotojai, atsakingos institucijos, trečiųjų šalių tiekėjai ir pan.)</t>
  </si>
  <si>
    <t>24.4.
24.5.</t>
  </si>
  <si>
    <t>Reguliariai vykdyti incidentų valdymo pratybas.</t>
  </si>
  <si>
    <t>24.8.</t>
  </si>
  <si>
    <t>Tinklai
Programinė įranga</t>
  </si>
  <si>
    <t>Žurnalinių įrašų valdymas</t>
  </si>
  <si>
    <t>Kibernetinio saugumo subjektas turi nustatyti žurnalinių įrašų (angl. log) administravimo ir saugojimo, įsibrovimų aptikimo ir prevencijos reikalavimus, kuriuose apibrėžti OS, TIS, TĮ žurnalinių įrašų saugojimo, fiksavimo ir analizės periodiškumo reikalavimai, įeinančio ir išeinančio tinklo duomenų srauto, antivirusinės PĮ, įsibrovimų aptikimo ir prevencijos sistemos ar saugasienės žurnalinių įrašų saugojimo fiksavimo ir analizės periodiškumo reikalavimai, TIS konfigūracinių ir atsarginių kopijų failų prieigos ar pakeitimo veiksmų rinkimo reikalavimai</t>
  </si>
  <si>
    <t>Techninė kontrolė</t>
  </si>
  <si>
    <t xml:space="preserve">Fiksuoti TIS komponentų (serverių, virtualių serverių, saugasienių, maršrutizatorių, komutatorių ir kitų subjekto identifikuotų svarbių komponentų) įjungimo ir išjungimo ar perkrovimo žurnalinius įrašus </t>
  </si>
  <si>
    <t>Lentelė 1: 1.1</t>
  </si>
  <si>
    <t>Fiksuoti naudotojų ir administratorių autentifikavimo įvykius</t>
  </si>
  <si>
    <t>Lentelė 1: 1.2</t>
  </si>
  <si>
    <t>Fiksuoti naudotojų, administratorių paskyrų sukūrimo, prieigų prie tinklų ir informacinių sistemų pakeitimo žurnalinius įrašus</t>
  </si>
  <si>
    <t>Lentelė 1: 1.3</t>
  </si>
  <si>
    <t>Fiksuoti administratorių atliekamų veiksmų žurnalinius įrašus</t>
  </si>
  <si>
    <t>Lentelė 1: 1.4</t>
  </si>
  <si>
    <t>Fiksuoti operacinėse sistemose sukurtus ir atliktus sisteminių uždavinių įvykius (angl. Scheduled task);</t>
  </si>
  <si>
    <t>Lentelė 1: 1.5</t>
  </si>
  <si>
    <t xml:space="preserve">Fiksuoti grupinių politikų pakeitimų žurnalinius įrašus; </t>
  </si>
  <si>
    <t>Lentelė 1: 1.6</t>
  </si>
  <si>
    <t xml:space="preserve">Tinklai
</t>
  </si>
  <si>
    <t>Fiksuoti saugasienių taisyklių pakeitimų žurnalinius įrašus</t>
  </si>
  <si>
    <t>Lentelė 1: 1.7</t>
  </si>
  <si>
    <t>Fiksuoti operacinių sistemų laiko ir datos pakeitimus</t>
  </si>
  <si>
    <t>Lentelė 1: 1.8</t>
  </si>
  <si>
    <t>Fiksuoti žurnalinių įrašų rinkimo funkcijos įjungimus ir išjungimus</t>
  </si>
  <si>
    <t>Lentelė 1: 1.9</t>
  </si>
  <si>
    <t>Fiksuoti saugumo sistemų (antivirusinių, įsibrovimo aptikimo sistemų) įjungimą ir išjungimą</t>
  </si>
  <si>
    <t>Lentelė 1: 1.10</t>
  </si>
  <si>
    <t>Fiksuoti operacinėse sistemose vykstančių procesų ar servisų įvykius</t>
  </si>
  <si>
    <t>Lentelė 1: 1.11</t>
  </si>
  <si>
    <t xml:space="preserve">Fiksuoti tinklų ir informacinių sistemų galinių įrenginių autentifikavimo įvykius </t>
  </si>
  <si>
    <t>Lentelė 1: 1.12</t>
  </si>
  <si>
    <t>Fiksuoti žurnalinių įrašų peržiūrėjimo, trynimo, kūrimo ar keitimo įvykius</t>
  </si>
  <si>
    <t>Lentelė 1: 1.13</t>
  </si>
  <si>
    <t>Tinklai ir informacinės sistemos turi turėti ne mažiau kaip 2 laiko šaltinius.</t>
  </si>
  <si>
    <t>Lentelė 1: 2</t>
  </si>
  <si>
    <t xml:space="preserve">Žurnaliniuose įrašuose turi būti fiksuojami įvykio datos ir tikslaus laiko duomenys </t>
  </si>
  <si>
    <t>Lentelė 1: 3.1</t>
  </si>
  <si>
    <t xml:space="preserve">Žurnaliniuose įrašuose turi būti fiksuojami įvykio rūšies (informacija, klaida, saugumo pranešimas, sisteminis pranešimas, perspėjimas (angl. warning))  duomenys </t>
  </si>
  <si>
    <t>Lentelė 1: 3.2</t>
  </si>
  <si>
    <t xml:space="preserve">Žurnaliniuose įrašuose turi būti fiksuojami naudotojo / administratoriaus ir (arba) tinklų ir informacinės sistemos įrenginio, susijusio su įvykiu, identifikavimo duomenys </t>
  </si>
  <si>
    <t>Lentelė 1: 3.3</t>
  </si>
  <si>
    <t xml:space="preserve">Žurnaliniuose įrašuose turi būti fiksuojami įvykio aprašymo duomenys </t>
  </si>
  <si>
    <t>Lentelė 1: 3.4</t>
  </si>
  <si>
    <t>Užtikrinti, kad priemonės, naudojamos vidinės tinklų ir informacinės sistemos sąsajoje su viešųjų elektroninių ryšių tinklu, būtų nustatytos taip, kad žurnaliniuose įrašuose fiksuotų visus įvykius, susijusius su įeinančiais ir išeinančiais duomenų srautais</t>
  </si>
  <si>
    <t>Lentelė 1: 4</t>
  </si>
  <si>
    <t>Tinklų ir informacinės sistemos fiksuojami žurnaliniai įrašai turi būti saugomi specializuotoje tam pritaikytoje techninėje ar programinėje įrangoje.</t>
  </si>
  <si>
    <t>Lentelė 1: 5</t>
  </si>
  <si>
    <t>Dėl įvairių trikdžių nustojus fiksuoti auditui skirtus duomenis, apie tai nedelsiant (automatiniu pranešimu angl. alert), bet ne vėliau kaip per vieną darbo dieną turi būti informuojamas kibernetinio saugumo vadovas ir (ar) saugos įgaliotinis.</t>
  </si>
  <si>
    <t>Lentelė 1: 6</t>
  </si>
  <si>
    <t>Žurnaliniai įrašai turi būti saugomi ne trumpiau kaip 90 kalendorinių dienų. Draudžiama žurnalinius įrašus trinti, keisti, kol nesibaigęs žurnalinių įrašų saugojimo terminas.</t>
  </si>
  <si>
    <t>Lentelė 1: 7
Lentelė 1: 8</t>
  </si>
  <si>
    <t>Žurnalinių įrašų kopijos turi būti apsaugotos nuo pažeidimo, praradimo, nesankcionuoto pakeitimo ar sunaikinimo.</t>
  </si>
  <si>
    <t>Lentelė 1: 9</t>
  </si>
  <si>
    <t>Naudojimasis žurnaliniais įrašais turi būti kontroliuojamas ir fiksuojamas, žurnaliniai įrašai turi būti pasiekiami tik kibernetinio saugumo subjekto įgaliotiems asmenims ir kibernetinio saugumo vadovui (peržiūros teisėmis).</t>
  </si>
  <si>
    <t>Lentelė 1: 10</t>
  </si>
  <si>
    <t>Žurnalinių įrašų duomenys turi būti analizuojami įgalioto asmens ne rečiau kaip kartą per mėnesį ir apie analizės rezultatų nuokrypius informuojamas kibernetinio saugumo vadovas ir (ar) saugos įgaliotinis.</t>
  </si>
  <si>
    <t xml:space="preserve">Lentelė 1: 11
</t>
  </si>
  <si>
    <t>Tinklo stebėsena ir apsauga</t>
  </si>
  <si>
    <t>Turi būti įdiegtos ir veikti įsibrovimo aptikimo sistemos, kurios stebėtų į tinklų ir informacinę sistemą įeinantį ir iš jos išeinantį duomenų srautą.</t>
  </si>
  <si>
    <t>Lentelė 1: 12</t>
  </si>
  <si>
    <t>Neįprasta veikla turi būti užfiksuojama žurnaliniuose įrašuose ir, jei įmanoma, automatizuotomis priemonėmis sukuriamas automatinis pranešimas, kurį matytų kibernetinio saugumo vadovas ir (ar) saugos įgaliotinis</t>
  </si>
  <si>
    <t>Lentelė 1: 13</t>
  </si>
  <si>
    <t>Vidinės tinklų ir informacinės sistemos turi būti atskirtos nuo viešųjų tinklų naudojant saugasienę.
Saugasienių  taisyklės turi būti reguliariai peržiūrimos ir, prireikus, atnaujinamos. Išsami taisyklių analizė atliekama bent kas 6 mėnesius.
Saugasienės turi veikti ir būti sukonfigūruotos tiek serveriuose (taip pat virtualiose mašinose), tiek darbo stotyse, kontroliuojant visą įeinantį ir išeinantį srautą.</t>
  </si>
  <si>
    <t>Lentelė 1: 14
Lentelė 1: 15
Lentelė 3: 23</t>
  </si>
  <si>
    <t>Veiklos tęstinumo valdymo planas (ang. BCP)</t>
  </si>
  <si>
    <t>Kibernetinio saugumo subjekto vadovas arba jo įgaliotas asmuo turi patvirtinti tinklų ir informacinių sistemų veiklos tęstinumo valdymo planą,  kuriame turi būti nurodyta taikymo sąlygos, atkūrimo kriterijai, atsakingi asmenys, valdymo ir atkūrimo grupės sudėtis ir funkcijos, atkūrimo planas, veiksmingumo išbandymo ir ataskaitos vertinimo reikalavimai, nustatyti  RTO/RPO, NKSC informavimo reikalavimai.</t>
  </si>
  <si>
    <t>Duomenų atkūrimas</t>
  </si>
  <si>
    <t xml:space="preserve">Kibernetinio saugumo subjektas turi nustatyti atsarginių kopijų kūrimo, saugojimo ir atkūrimo reikalavimus, apibrėžti jų mastą ir dažnį pagal veiklos tęstinumo plane numatytus RTO ir RPO.
</t>
  </si>
  <si>
    <t>Atsarginės kopijos turi būti saugomos geografiškai nutolusioje vietoje ir reguliariai testuojamos įgalioto asmens arba automatiškai tikrinamos specialia programine įranga.</t>
  </si>
  <si>
    <t>Lentelė 2: 17
Lentelė 2: 18</t>
  </si>
  <si>
    <t>Veiklos tęstinumo valdymas</t>
  </si>
  <si>
    <t>Turi būti numatytos atsarginės patalpos tinklų ir sistemų įrangai perkelti, jei negalima tęsti veiklos pagrindinėse patalpose. Atsarginės patalpos turi atitikti pagrindinių patalpų reikalavimus.</t>
  </si>
  <si>
    <t>Lentelė 2: 19</t>
  </si>
  <si>
    <t>Programinė įranga
Techninė įranga</t>
  </si>
  <si>
    <t>Dubliavimas (tinklo mazgų, ryšio linijų)</t>
  </si>
  <si>
    <t>Svarbiausia tinklų ir informacinių sistemų įranga, duomenų perdavimo tinklo mazgai ir ryšio linijos turi būti dubliuoti ir jų technologinė būklė nuolat stebima.</t>
  </si>
  <si>
    <t>Lentelė 2: 20</t>
  </si>
  <si>
    <t>Tiekimo grandinės saugus valdymas</t>
  </si>
  <si>
    <t>Kibernetinio saugumo vadovas arba įgaliotas asmuo turi nustatyti tiekimo grandinės saugumo valdymo tvarką, taikomą paslaugų, darbų ir įrangos pirkimams, susijusiems su tinklų ir informacinių sistemų projektavimu, kūrimu, diegimu, naudojimu, priežiūra, modernizavimu ir (ar) kibernetinio saugumo užtikrinimu, siekiant sumažinti galimas kilti rizikas tinklų ir informacinėms sistemoms.</t>
  </si>
  <si>
    <t>Tiekimo grandinės saugumo valdymo tvarkoje nustatyti tiekėjų atrankos kriterijus, apimančius atitikties, kokybės ir prieigų valdymo reikalavimus.</t>
  </si>
  <si>
    <t>Sutartyse su tiekėjais (įskaitant subtiekėjus), kiek tai susiję su teikiamomis paslaugomis, turi būti numatyti kibernetinio  saugumo reikalavimai, vykdoma sutartyje su tiekėju nurodytų kibernetinio saugumo reikalavimų įgyvendinimo kontrolę</t>
  </si>
  <si>
    <t>34
38</t>
  </si>
  <si>
    <t>Nustatyti reikalavimą ir atlikti paslaugų tiekėjų rizikos vertinimą</t>
  </si>
  <si>
    <t>Su interneto paslaugos, jei duomenų perdavimo paslauga yra esminė paslaugai teikti, teikėju turi būti sudaręs sutartį, kurioje būtų numatytas reagavimas į kibernetinius incidentus, nepertraukiamas interneto paslaugos teikimas, paslaugos sutrikimų registravimas, apsaugos nuo tinklų ir informacinės sistemos trikdymo taikymas.</t>
  </si>
  <si>
    <t>36
37</t>
  </si>
  <si>
    <t>Sudaryti ir nuolat atnaujinti paslaugų tiekėjų sąrašą</t>
  </si>
  <si>
    <t>TIS įsigijimas, plėtojimas ir priežiūra</t>
  </si>
  <si>
    <t>Kibernetinio saugumo vadovas arba įgaliotas asmuo turi nustatyti tinklų ir sistemų įsigijimo, plėtojimo bei priežiūros saugumo tvarką, apimančią  TIS įsigijimo ir diegimo reikalavimus, saugumo sistemų naudojimo nuostatas ir atnaujinimo reikalavimus, kompiuterių tinklo filtravimo įrangos pagrindines naudojimo nuostatas, duomenų perdavimo tinklo saugumo užtikrinimo priemones, saugaus elektroninio pašto naudojimo nuostatas, leistinos PĮ sąrašo tvirtinimo ir atnaujinimo reikalavimus</t>
  </si>
  <si>
    <t>Programinę įrangą diegia tik  įgalioti asmenys. Sistemų naudotojai negali būti įgaliojami diegti programinę įrangą savarankiškai.</t>
  </si>
  <si>
    <t>Pokyčių valdymas</t>
  </si>
  <si>
    <t>Nustatyti tinklų ir informacinių sistemų pokyčių  valdymo tvarką, apimančią planavimą, pokyčių identifikavimą, skirstymą į kategorijas pagal pokyčio tipą, įtakos vertinimą ir pokyčių prioritetų nustatymą</t>
  </si>
  <si>
    <t xml:space="preserve">Visi pokyčiai, galintys sutrikdyti ar sustabdyti kibernetinio saugumo subjekto veiklą, turi būti suderinti su kibernetinio saugumo subjekto vadovu ar jo įgaliotu asmeniu ir turi būti patikrinti bandomojoje aplinkoje. </t>
  </si>
  <si>
    <t>Kibernetinio saugumo subjektas turi nustatyti pataisų valdymo tvarką.
Saugos pataisos turi būti testuojamos prieš diegiant į produkcinę aplinką, tikrinamas jų vientisumas ir diegiamos tik iš oficialių šaltinių.
Jei pataisos turi žinomų spragų, galinčių sukelti didesnę žalą nei nauda, jos neturi būti diegiamos.</t>
  </si>
  <si>
    <t>Spragų valdymas</t>
  </si>
  <si>
    <t>Kibernetinio saugumo subjekto vadovas arba jo įgaliotas asmuo turi patvirtinti spragų valdymo ir atskleidimo nuostatas, kuriose nustatytas spragų nustatymas ir vertinimas, atsakingų asmenų teisės ir pareigos, spragų nustatymo plano rengimas, PĮ naudojimas, rezultatų klasifikavimas, ataskaitų rengimas, nustatytų trūkumų šalinimas, reikšmingų spragų greitą šalinimą, reikalavimą reguliariai atlikti spragų vertinimą, ne rečiau kaip kas 6 mėnesius</t>
  </si>
  <si>
    <t>Spragų tvakymas turi būti suderintas su pokyčių ir incidentų valdymo nuostatomis</t>
  </si>
  <si>
    <t>Tinklo saugus valdymas</t>
  </si>
  <si>
    <t>Kibernetinio saugumo subjektas turi turėti aktualią tinklų ir informacinių sistemų infrastruktūros loginę schemą ir visų tinklų ir informacinių sistemų schemas (atnaujinti joms pasikeitus).</t>
  </si>
  <si>
    <t>Lentelė 3: 21</t>
  </si>
  <si>
    <t>Apsauga nuo kenkimo programų</t>
  </si>
  <si>
    <t>Įsilaužimo atakų pėdsakai turi būti nuolat atnaujinami, remiantis patikimais šaltiniais.
Jie turi būti įdiegiami per 24 val. nuo gamintojo paskelbimo, o jei atliekamas jų testavimas – per 72 val., įvertinus galimą poveikį organizacijos veiklai.</t>
  </si>
  <si>
    <t>Lentelė 3: 22</t>
  </si>
  <si>
    <t>El. pašto ir žiniatinklio naršyklės apsauga</t>
  </si>
  <si>
    <t>Iš išorės gaunami elektroniniai laiškai turi būti filtruojami, siekiant aptikti ir blokuoti kenksmingą turinį.</t>
  </si>
  <si>
    <t>Lentelė 3: 24</t>
  </si>
  <si>
    <t>Saugios konfigūracijos nustatymas ir taikymas organizacijos TĮ ir PĮ</t>
  </si>
  <si>
    <t>Technologinės ir programinės įrangos, skirtos kibernetiniams incidentams aptikti, konfigūracijos taisyklės turi būti saugomos elektronine forma atskirai nuo tinklų ir informacinių sistemų technologinės įrangos (kartu nurodant atitinkamas datas (įgyvendinimo, atnaujinimo), atsakingus asmenis, taikymo periodus).</t>
  </si>
  <si>
    <t>Lentelė 3: 25</t>
  </si>
  <si>
    <r>
      <t xml:space="preserve">Prisijungiant prie belaidžio tinklo (jeigu jungiamasi prie tinklų ir informacinės sistemos vidinio tinklo), turi būti taikomas tinklų ir informacinių sistemų naudotojų tapatumo patvirtinimo EAP (angl. </t>
    </r>
    <r>
      <rPr>
        <i/>
        <sz val="11"/>
        <color rgb="FF000000"/>
        <rFont val="Calibri"/>
        <family val="2"/>
        <charset val="186"/>
        <scheme val="minor"/>
      </rPr>
      <t>Extensible Authentication Protocol</t>
    </r>
    <r>
      <rPr>
        <sz val="11"/>
        <color rgb="FF000000"/>
        <rFont val="Calibri"/>
        <family val="2"/>
        <scheme val="minor"/>
      </rPr>
      <t xml:space="preserve">) / TLS (angl. </t>
    </r>
    <r>
      <rPr>
        <i/>
        <sz val="11"/>
        <color rgb="FF000000"/>
        <rFont val="Calibri"/>
        <family val="2"/>
        <charset val="186"/>
        <scheme val="minor"/>
      </rPr>
      <t>Transport Layer Security</t>
    </r>
    <r>
      <rPr>
        <sz val="11"/>
        <color rgb="FF000000"/>
        <rFont val="Calibri"/>
        <family val="2"/>
        <scheme val="minor"/>
      </rPr>
      <t>) protokolas arba naujesnis protokolas, visuotinai pripažįstamas kaip saugus.</t>
    </r>
  </si>
  <si>
    <t>Lentelė 3: 26</t>
  </si>
  <si>
    <t>Tinklui valdyti turi būti naudojami saugūs tinklo protokolai.</t>
  </si>
  <si>
    <t>Lentelė 3: 27</t>
  </si>
  <si>
    <t>Turi būti uždrausti / išjungti visi nebūtini protokolai ir atviri prievadai (angl. port).</t>
  </si>
  <si>
    <t>Lentelė 3: 28</t>
  </si>
  <si>
    <t>Konfigūracijų stiprinimas</t>
  </si>
  <si>
    <t xml:space="preserve">Kompiuteriuose, mobiliuosiuose įrenginiuose turi būti išjungtas lygiarangis (angl. peer to peer) funkcionalumas, jei tai nėra reikalinga darbo funkcijoms atlikti. </t>
  </si>
  <si>
    <t>Lentelė 3: 29</t>
  </si>
  <si>
    <t>Atnaujinimų diegimas</t>
  </si>
  <si>
    <t>Turi būti diegiami naudojamos programinės įrangos gamintojų ir operacinių sistemų rekomenduojami atnaujinimai.</t>
  </si>
  <si>
    <t>Lentelė 3: 30</t>
  </si>
  <si>
    <t>Tinklų ir informacinės sistemos, dėl objektyvių priežasčių naudojančios nepalaikomas operacinių sistemų ir kitos programinės įrangos versijas, turi veikti atskirame tinklo segmente, atskirtame nuo pagrindinių kibernetinio saugumo subjekto veiklos funkcijų.</t>
  </si>
  <si>
    <t>Lentelė 3: 31</t>
  </si>
  <si>
    <t>Vidinis kibernetinio saugumo subjekto kompiuterių tinklas turėtų būti segmentuotas.</t>
  </si>
  <si>
    <t>Lentelė 3: 32.2</t>
  </si>
  <si>
    <t>Užtikrinti, kad jungiantis prie organizacijos infrastruktūros iš išorės būtų naudojamas virtualus privatus tinklas (VPN).</t>
  </si>
  <si>
    <t>Programinės įrangos saugumas</t>
  </si>
  <si>
    <t>Mobiliuosiuose įrenginiuose ir kompiuterinėse darbo vietose turi būti naudojamos vykdomojo kodo (angl. Executable code) kontrolės priemonės, kuriomis apribojamas neleistino vykdomojo kodo naudojimas ar informuojamas administratorius apie neleistino vykdomojo kodo naudojimą.</t>
  </si>
  <si>
    <t>Lentelė 3: 33</t>
  </si>
  <si>
    <t>Turi būti sukurti ir įdiegti kompiuterinių darbo vietų (taip pat nešiojamųjų įrenginių) operacinių sistemų atvaizdai ar kitos priemonės su integruotomis saugumo nuostatomis. Atvaizduose turi būti tik būtini komponentai (administravimo paskyros, paslaugos, programos, prievadai, atnaujinimai, priemonės). Jie turi būti reguliariai peržiūrimi, atnaujinami ir nedelsiant koreguojami nustačius naujas spragas ar grėsmes. Pagal šiuos atvaizdus turi būti diegiama operacinė sistema visose darbo vietose.</t>
  </si>
  <si>
    <t>Lentelė 3: 34</t>
  </si>
  <si>
    <t>Draudžiama svetainės serveriuose saugoti sesijos duomenis (identifikatorių) prisijungimo tikslams, pasibaigus susijungimo sesijai.</t>
  </si>
  <si>
    <t>Lentelė 3: 35</t>
  </si>
  <si>
    <t>Internetu prieinamoms svetainėms, tinklų ir informacinėms sistemoms turi būti naudojama svetainės saugasienė (angl. Web Application Firewall).</t>
  </si>
  <si>
    <t>Lentelė 3: 36</t>
  </si>
  <si>
    <t>Internetu prieinamoms svetainėms, tinklų ir informacinėms sistemoms turi būti naudojamos apsaugos nuo pagrindinių per tinklą vykdomų atakų remiantis OWASP (angl. The Open Web Application Security Project)</t>
  </si>
  <si>
    <t>Lentelė 3: 37</t>
  </si>
  <si>
    <t>Žiniatinklio (angl. Web) formose turi būti naudojama svetainės naudotojo įvedamų duomenų kontrolė (angl. Input validation).</t>
  </si>
  <si>
    <t>Lentelė 3, 38</t>
  </si>
  <si>
    <t>Internetu prieinamos tinklų ir informacinės sistemos neturi rodyti naudotojui klaidų pranešimų apie tinklų ir informacinės sistemos ir programinį kodą ar serverį.</t>
  </si>
  <si>
    <t>Lentelė 3: 39</t>
  </si>
  <si>
    <t>Internetu naudojant HTTPS protokolą (angl. HyperText Transfer Protocol Secure, HTTPS) prieinamos tinklų ir informacinės sistemos saugumo priemonės turi leisti tik jų funkcionalumui užtikrinti reikalingus protokolo metodus.</t>
  </si>
  <si>
    <t>Lentelė 3: 40</t>
  </si>
  <si>
    <t>Serveriuose ir kompiuterinėse darbo vietose turi būti naudojamos (jei įmanoma, centralizuotai) valdomos ir atnaujinamos kenkimo programinės įrangos aptikimo, stebėjimo realiu laiku priemonės.</t>
  </si>
  <si>
    <t>Lentelė 3: 41</t>
  </si>
  <si>
    <t>Naudojama tik legali ir leistina (pagal kibernetinio saugumo subjekto patvirtintą sąrašą) programinė įranga.</t>
  </si>
  <si>
    <t>Lentelė 3: 42</t>
  </si>
  <si>
    <t>Nuolat stebimas tinklų ir sistemų atminties bei disko vietos kiekis, apkrova ir resursų naudojimas. Pasiekus ribines reikšmes, informuojami atsakingi asmenys.</t>
  </si>
  <si>
    <t>Lentelė 3: 43</t>
  </si>
  <si>
    <t>Kibernetinio saugumo veiksmingumo vertinimas</t>
  </si>
  <si>
    <t>Kibernetinio saugumo subjekto vadovas arba jo įgaliotas asmuo turi nustatyti kibernetinio saugumo reikalavimų veiksmingumo vertinimo tvarką, apimančią reikalavimus reguliariai atlikti atitikties vertinimus, rengti atitikties vertinimo ataskaitas ir neatitikčių valdymo planus, reguliariai, bet ne rečiau kaip kas tris metus, atlikti kibernetinio saugumo auditą.</t>
  </si>
  <si>
    <t>Atsižvelgiant į rizikos vertinimo rezultatus nustatyti taikomų  kibernetinio saugumo priemonių veiksmingumo vertinimo reikalavimus, nustatant, kokias ir kokiu periodiškumu valdymo priemones reikia stebėti ir vertinti, kokius stebėsenos metodus taikyti, nustatyti atsakomybes, nustatyti veiksmingumo vertinimo rezultatų analizės periodiškumą ir reikalavimus dėl taikomų saugumo priemonių gerinimo</t>
  </si>
  <si>
    <t>Ne rečiau kaip kartą per metus atlikti atitikties Kibernetinio saugumo reikalavimų aprašo (KSRA) reikalavimams vertinimą, KSIS sistemoje</t>
  </si>
  <si>
    <t>Kibernetinio saugumo mokymų organizavimas</t>
  </si>
  <si>
    <t>Kibernetinio saugumo vadovas arba įgaliotas asmuo turi nustatyti kibernetinės higienos ir mokymų organizavimo tvarką, užtikrinti, kad visi darbuotojai ne rečiau kaip kartą per metus sudalyvautų kibernetinės higienos praktikos mokymuose.</t>
  </si>
  <si>
    <t>Kibernetinio saugumo subjektas turi užtikrinti darbuotojų informavimą apie kibernetinio saugumo aktualijas.</t>
  </si>
  <si>
    <t xml:space="preserve"> Duomenys</t>
  </si>
  <si>
    <t>Nustatyti kriptografijos ir šifravimo naudojimo tvarką, kurioje turi būti apibrėžtos kriptografijos ir šifravimo priemonių naudojimo nuostatos, raktų valdymo reikalavimai.</t>
  </si>
  <si>
    <t>Praradus kriptografinį raktą turi būti informuojamas atsakingas asmuo</t>
  </si>
  <si>
    <t>Duomenų apsauga</t>
  </si>
  <si>
    <t>Viešaisiais tinklais perduodamos jautrios informacijos konfidencialumas turi būti užtikrintas šifravimu arba VPN.</t>
  </si>
  <si>
    <t>Lentelė 4: 44</t>
  </si>
  <si>
    <t>Belaidis ryšys turi būti šifruojamas pagal gerąją praktiką, naudojant saugius raktus ir protokolų versijas. Belaidės prieigos stotelėje privaloma pakeisti gamintojo standartinius raktus.</t>
  </si>
  <si>
    <t>Lentelė 4: 45</t>
  </si>
  <si>
    <t>Duomenys tarp mobiliojo įrenginio ir informacinių sistemų turi būti šifruojami naudojant VPN su TLS/SSL sertifikatu.
Jei VPN nepalaikomas, turi būti naudojama mobiliojo ryšio operatoriaus APN technologija su TLS/SSL šifravimu duomenų sraute.</t>
  </si>
  <si>
    <t>Lentelė 4: 46</t>
  </si>
  <si>
    <t>Tinklų ir informacinių sistemų duomenys mobiliųjų įrenginių ir išorinėse laikmenose turi būti šifruojami.</t>
  </si>
  <si>
    <t>Lentelė 4: 47</t>
  </si>
  <si>
    <t>Turi būti įgyvendinti svetainės kriptografijos reikalavimai, apimantys oficialiai pripažintų saugus ilgio raktų naudojimą, užtikrinama, kad atliekant administravimo darbus ryšys būtų šifruojamas. Šifruojant naudojami skaitmeniniai sertifikatai privalo būti išduoti patikimų sertifikavimo tarnybų, turi būti naudojamas TLS standartas (1.3 versija arba naujesnė). Svetainės kriptografinės funkcijos turi būti įdiegtos serverio, kuriame yra svetainė, dalyje arba kriptografiniame saugumo modulyje (angl. Hardware security module). Visi kriptografiniai moduliai turi gebėti saugiai sutrikti (angl. fail securely).</t>
  </si>
  <si>
    <t>Lentelė 4: 48</t>
  </si>
  <si>
    <t>Duomenys atsarginėse kopijose turi būti užšifruoti (raktai saugomi atskirai) arba taikomos kitos priemonės, neleidžiančios neteisėtai atkurti informacijos.</t>
  </si>
  <si>
    <t>Lentelė 4: 49</t>
  </si>
  <si>
    <t>Turi būti saugomi ir stebimi audito įrašai apie kriptografinių raktų valdymo veiklą (generavimą, sunaikinimą, archyvavimą, naudotojų veiksmus).</t>
  </si>
  <si>
    <t>Lentelė 4: 50</t>
  </si>
  <si>
    <t>Žmogiškųjų išteklių saugumas</t>
  </si>
  <si>
    <t>Kibernetinio saugumo subjekto vadovas arba jo įgaliotas asmuo turi nustatyti žmogiškųjų išteklių saugumo reikalavimus, kurie apimtų reikalavimą, kad prieiga prie kibernetinio saugumo subjekto tinklų ir informacinės sistemos kibernetinio saugumo subjekto darbuotojams ir (arba) paslaugų teikėjams būtų suteikiama tik susipažinus su kibernetinio saugumo politikos dokumentais ir sutikus jų laikytis, darbuotojų ir (arba) paslaugų teikėjų konfidencialumo arba informacijos neatskleidimo reikalavimus</t>
  </si>
  <si>
    <t>Fizinė sauga</t>
  </si>
  <si>
    <t>Kibernetinio saugumo subjekto vadovas arba jo įgaliotas asmuo turi patvirtinti tinklų ir informacinių sistemų fizinės prieigos reikalavimus, apimančius patalpų, kurios turi būti apsaugotos (patalpos, kuriose laikoma kibernetinio saugumo subjekto tinklų ir informacinių sistemų įranga, serveriai, naudotojų ir administratorių darbo vietos), sąrašą. Apibrėžtos saugomoms patalpoms taikomos fizinės aplinkos apsaugos ir prieigos kontrolės priemonės. Reikalavimą, kad į kibernetinio saugumo subjekto saugomas patalpas gali patekti tik įgalioti asmenys</t>
  </si>
  <si>
    <t>Serverių patalpos ir patalpos su atsarginėmis duomenų kopijomis turi būti apsaugotos nuo neteisėto patekimo fizinėmis arba elektroninėmis priemonėmis.</t>
  </si>
  <si>
    <t>Lentelė 5: 51</t>
  </si>
  <si>
    <t>Kibernetinio saugumo subjekto nustatyta tvarka turi būti kontroliuojamas patekimas į serverių patalpas ir patalpas, kur saugomos atsarginės duomenų kopijos.</t>
  </si>
  <si>
    <t>Lentelė 5: 52</t>
  </si>
  <si>
    <t>Turto valdymas</t>
  </si>
  <si>
    <t>Kibernetinio saugumo subjekto vadovas arba jo įgaliotas asmuo turi nustatyti kibernetinio saugumo subjekto turto valdymo tvarką, apimančią reikalavimą parengti ir nuolat atnaujinti tinklų ir informacinių sistemų turto, kuriuo grindžiamos kibernetinio saugumo subjekto veiklos funkcijos, sąrašą, apibrėžti turto klasifikavimo reikalavimus, turto perkėlimo už kibernetinio saugumo subjekto ribų reikalavimus, nešiojamųjų, keičiamųjų duomenų laikmenų naudojimo reikalavimus, mobiliųjų įrenginių saugaus naudojimo ir kontrolės reikalavimus</t>
  </si>
  <si>
    <t>Parengti ir nuolat atnaujinti turto sąrašą (kibernetinio saugumo subjekto valdoma techninė ir programinė įranga, duomenys), suklasifikuoti pagal organizacijos priimtą  klasifikavimo schemą</t>
  </si>
  <si>
    <t>61.1.</t>
  </si>
  <si>
    <t xml:space="preserve">Tinklų ir informacinės sistemos įrangos priežiūrą ir gedimų šalinimą turi atlikti kvalifikuoti specialistai.  </t>
  </si>
  <si>
    <t>Tinklų ir informacinių sistemų techninės įrangos gedimai turi būti registruojami.</t>
  </si>
  <si>
    <t>Naudojamos technologinės priemonės, ribojančios neleistinų (turto sąraše nesančių) įrenginių prijungimą ir naudojimą, bei informuojančios įgaliotą asmenį apie tokius bandymus.</t>
  </si>
  <si>
    <t>Lentelė 6: 53</t>
  </si>
  <si>
    <t>Kibernetinio saugumo subjektas turi centralizuotai valdyti mobiliuosius įrenginius ir jų programinę įrangą, turinčią prieigą prie tinklų ir informacinių sistemų.</t>
  </si>
  <si>
    <t>Lentelė 6: 54</t>
  </si>
  <si>
    <t xml:space="preserve">Mobilieji įrenginiai, kuriais naršoma internete, turi būti apsaugoti nuo judriųjų programų (angl. mobile code) keliamų grėsmių. </t>
  </si>
  <si>
    <t>Lentelė 6: 55</t>
  </si>
  <si>
    <t xml:space="preserve">Mobiliuosiuose įrenginiuose privalo būti įdiegtos priemonės, leisiančios nuotoliniu būdu neatkuriamai ištrinti mobiliuosiuose įrenginiuose esančius duomenis. </t>
  </si>
  <si>
    <t>Lentelė 6: 56</t>
  </si>
  <si>
    <t>Svarbi tinklų ir informacinių sistemų kompiuterinė įranga turi turėti įtampos filtrą ir nepertraukiamo maitinimo šaltinį, užtikrinantį jos veikimą.</t>
  </si>
  <si>
    <t>Lentelė 6: 57.1</t>
  </si>
  <si>
    <t>Serverių patalpose turi būti oro kondicionavimo ir drėgmės kontrolės įranga.</t>
  </si>
  <si>
    <t>Lentelė 6: 57.2
Lentelė 6: 57.3</t>
  </si>
  <si>
    <t>Tinklų ir informacinės sistemos techninė ir programinė įranga turi būti prižiūrima laikantis gamintojo rekomendacijų</t>
  </si>
  <si>
    <t>Lentelė 6: 57.4</t>
  </si>
  <si>
    <t>Kibernetinio saugumo subjekto patalpose turi būti įrengti gaisro ir įsilaužimo jutikliai, prijungti prie pastato signalizacijos ir (arba) apsaugos tarnybos budėjimo posto ir kitos fizinės apsaugos priemonės.</t>
  </si>
  <si>
    <t>Lentelė 6: 57.5
Lentelė 6:57.6</t>
  </si>
  <si>
    <t>Kritiniai elementai (oro kondicionavimas, vėdinimas, drėgmės kontrolė, elektros tiekimas) turi būti dubliuojami, siekiant užtikrinti jų patikimumą.</t>
  </si>
  <si>
    <t>Lentelė 6: 57.7</t>
  </si>
  <si>
    <t>Kibernetinio saugumo subjekto vadovas arba jo įgaliotas asmuo turi nustatyti prieigos valdymo tvarką, apimančią  naudotojų, administratorių, paslaugų teikėjų grupių sudarymą, teisių ir prieigos prie kibernetinio saugumo subjekto tinklų ir informacinių sistemų suteikimą ir valdymą</t>
  </si>
  <si>
    <t>65.1</t>
  </si>
  <si>
    <t>Prieigos valdymo tvarka turi apimti administratoriaus (administratorių) prieigos prie tinklų ir informacinės sistemos lygius ir juose taikomus kibernetinio saugumo reikalavimus (duomenų skaitymas, kūrimas, atnaujinimas, naikinimas, tinklų ir informacinės sistemos naudotojų informacijos, prieigos teisių redagavimas ir panašiai).</t>
  </si>
  <si>
    <t>65.2</t>
  </si>
  <si>
    <t>Prieigos valdymo tvarka turi apimti tinklų ir informacinių sistemų naudotojų registravimo ir išregistravimo reikalavimus ir už šių veiksmų atlikimą atsakingo asmens paskyrimą</t>
  </si>
  <si>
    <t>65.3</t>
  </si>
  <si>
    <t>Prieigos valdymo tvarkoje turi būti nustatytos priemones tinklų ir informacinių sistemų naudotojų tapatybei nustatyti</t>
  </si>
  <si>
    <t>65.4</t>
  </si>
  <si>
    <t>Prieigos valdymo tvarkoje turi būti nustatyti tinklų ir informacinės sistemos naudotojų ir administratorių slaptažodžių sudarymo, galiojimo trukmės ir keitimo reikalavimus: 
reikalavimą, kad slaptažodžiams sudaryti neturi būti naudojama asmeninio pobūdžio informacija, reikalavimą, kad slaptažodis negali būti sudarytas iš pasikartojančių arba nuoseklių simbolių, draudimą techninėje ir programinėje įrangoje naudoti gamintojo nustatytus slaptažodžius, draudimą slaptažodžius atskleisti kitiems asmenims</t>
  </si>
  <si>
    <t>65.5
65.6</t>
  </si>
  <si>
    <t>Prieigos valdymo tvarkoje nustatyti sąlygas ir atvejus, kada panaikinama tinklų ir informacinės sistemos naudotojų ir administratorių teisė dirbti su konkrečia informacija</t>
  </si>
  <si>
    <t>65.7</t>
  </si>
  <si>
    <t>Prieigos valdymo tvarkoje nustatyti leistinus nuotolinio naudotojų ir administratorių prisijungimo prie tinklų ir informacinės sistemos būdus</t>
  </si>
  <si>
    <t>65.8</t>
  </si>
  <si>
    <t>Prieigos valdymo tvarkoje nustatyti kelių veiksnių tapatumo priemonių naudojimo būdus</t>
  </si>
  <si>
    <t>65.9</t>
  </si>
  <si>
    <t>Turi būti patvirtintas ir periodiškai peržiūrimas administratorių, turinčių prieigą prie tinklų ir informacinių sistemų, sąrašas. Jis peržiūrimas ir pasikeitus administratoriui.</t>
  </si>
  <si>
    <t>Slaptažodžiai negali būti saugomi ar perduodami atviru tekstu, išskyrus laikinus slaptažodžius, kurie perduodami atskirai nuo prisijungimo vardo, jei nėra kitų saugių būdų.</t>
  </si>
  <si>
    <t>Kibernetinio saugumo subjekto vadovas arba jo įgaliotas asmuo turi patvirtinti kelių veiksnių tapatumo nustatymo, saugių balso, vaizdo, teksto ir avarinių ryšių sistemų naudojimo nuostatas organizacijoje.</t>
  </si>
  <si>
    <t>65.9 
68</t>
  </si>
  <si>
    <t>Administratoriaus funkcijoms naudojama atskira paskyra, neskirta kasdienėms naudotojo užduotims atlikti.</t>
  </si>
  <si>
    <t>Lentelė 7: 58</t>
  </si>
  <si>
    <t xml:space="preserve">Naudotojams negali būti suteikiamos administratoriaus teisės. </t>
  </si>
  <si>
    <t>Lentelė 7: 59</t>
  </si>
  <si>
    <t>Užtikrinti, kad kiekvienas naudotojas būtų unikaliai atpažįstamas.</t>
  </si>
  <si>
    <t>Lentelė 7: 60</t>
  </si>
  <si>
    <t>Naudotojai ir administratoriai tapatybę patvirtina slaptažodžiu ir papildoma priemone (MFA).</t>
  </si>
  <si>
    <t>Lentelė 7: 61</t>
  </si>
  <si>
    <t>Naudotojo prieiga sustabdoma, jei tinklų ir informacine sistema nesinaudojama ilgiau kaip 3 mėnesius.</t>
  </si>
  <si>
    <t>Lentelė 7: 62</t>
  </si>
  <si>
    <t>Administratoriaus prieiga sustabdoma, jei tinklų ir informacine sistema nesinaudojama ilgiau kaip 2 mėnesius.</t>
  </si>
  <si>
    <t>Lentelė 7: 63</t>
  </si>
  <si>
    <t>Kai naudotojas ar administratorius nušalinamas nuo darbo (pareigų), neatitinka kvalifikacinių reikalavimų, pasibaigia jo darbo (tarnybos) santykiai ar jis praranda patikimumą, jo teisė naudotis tinklų ir informacine sistema panaikinama nedelsiant, bet ne vėliau kaip per nustatytą terminą.</t>
  </si>
  <si>
    <t>Lentelė 7: 64</t>
  </si>
  <si>
    <t>Nereikalingos ar nenaudojamos tinklų ir informacinių sistemų paskyros blokuojamos nedelsiant, bet ne vėliau kaip per nustatytą terminą, ir ištrinamos pasibaigus žurnalinių įrašų saugojimo terminui (ne trumpiau kaip 90 dienų).</t>
  </si>
  <si>
    <t>Lentelė 7: 65</t>
  </si>
  <si>
    <t xml:space="preserve">Baigus darbą arba pasitraukiant iš darbo vietos, turi būti atsijungiama nuo tinklų ir informacinių sistemų, įjungiant ekrano užsklanda su slaptažodžiu. </t>
  </si>
  <si>
    <t>Lentelė 7: 66</t>
  </si>
  <si>
    <t>Tinkluose ir informacinėse sistemose neatliekant jokių veiksmų ilgiau kaip 15 minučių, ji turi automatiškai užsirakinti, o tęsti darbą galima tik patvirtinus tapatybę.</t>
  </si>
  <si>
    <t>Lentelė 7: 67</t>
  </si>
  <si>
    <t>Tinklų ir informacinių sistemų dalys (pvz., svetainės, naršyklės), patvirtinančios naudotojo tapatumą, turi uždrausti slaptažodžių išsaugojimą, išskyrus specializuotą slaptažodžių tvarkymo programinę įrangą.</t>
  </si>
  <si>
    <t>Lentelė 7: 68</t>
  </si>
  <si>
    <t>Slaptažodis turi būti sudarytas iš didžiųjų ir mažųjų raidžių, skaičių ir specialiųjų simbolių.</t>
  </si>
  <si>
    <t>Lentelė 7: 69</t>
  </si>
  <si>
    <t>Naudotojams leidžiama bandyti prisijungti ne daugiau kaip 5 kartus iš eilės.
Paskui paskyra automatiškai užsiblokuoja ir gali būti atblokuota tik įgaliotų asmenų.</t>
  </si>
  <si>
    <t>Lentelė 7: 70</t>
  </si>
  <si>
    <t>Lentelė 7: 71</t>
  </si>
  <si>
    <t>Administratoriams taikomi papildomi sudarymo ir valdymo slaptažodžių reikalavimai: slaptažodis turi būti keičiamas ne rečiau kaip kas 6 mėnesius, slaptažodį turi sudaryti ne mažiau kaip 15 simbolių, keičiant slaptažodį, neturi būti leidžiama naudoti slaptažodžio iš buvusių 8 paskutinių slaptažodžių.</t>
  </si>
  <si>
    <t>Lentelė 7: 72</t>
  </si>
  <si>
    <t>Ne rečiau kaip kartą per metus tikrinama, ar administratorių paskyros atitinka nustatytus reikalavimus. Naudojamos kontrolės priemonės, kurios periodiškai atlieka šiuos patikrinimus. Apie neatitinkančias reikalavimų paskyras pranešama įgaliotam atsakingam asmeniui.</t>
  </si>
  <si>
    <t>Lentelė 7: 73</t>
  </si>
  <si>
    <t>Reguliariai tikrinama, ar naudotojų paskyros atitinka nustatytus reikalavimus. Naudojamos kontrolės priemonės, periodiškai atliekant šiuos patikrinimus. Apie reikalavimų neatitinkančias paskyras pranešama įgaliotam asmeniui.</t>
  </si>
  <si>
    <t>Lentelė 7: 74</t>
  </si>
  <si>
    <t>Lokalios paskyros turi atitikti šiame skirsnyje nurodytus reikalavimus.</t>
  </si>
  <si>
    <t>Lentelė 7: 75</t>
  </si>
  <si>
    <t>Lentelė 7: 76</t>
  </si>
  <si>
    <t>5.7.2 priedas. Valdymo priemonės</t>
  </si>
  <si>
    <t>Aprašas:</t>
  </si>
  <si>
    <t>Šiame polapyje registruojamos technologinės, organizacinės ar procedūrinės priemonės, skirtos rizikoms mažinti. Kiekviena priemonė gali būti susieta su konkrečiais pažeidžiamumais ar rizikomis iš rizikos registro. Katalogas leidžia įvertinti esamas ir planuojamas kontrolės priemones.
Valdymo priemonės pateiktos remiantis standartu ISO27002:2002 ir Nacionalinio kibernetinio saugumo centro informacija.</t>
  </si>
  <si>
    <t>Valdymo priemonės kategorija</t>
  </si>
  <si>
    <t>Aprašymas</t>
  </si>
  <si>
    <t>Organizacijos kontrolės priemonės</t>
  </si>
  <si>
    <t>Informacijos saugumo vaidmenys ir atsakomybės turėtų būti nustatyti ir paskirstyti atsižvelgiant į 
organizacijos poreikius.</t>
  </si>
  <si>
    <t>Pareigų atskyrimas</t>
  </si>
  <si>
    <t>Prieštaringos pareigos ir prieštaringos atsakomybės sritys turėtų būti atskirtos.</t>
  </si>
  <si>
    <t>Vadovybės atsakomybės</t>
  </si>
  <si>
    <t>Vadovybė turėtų reikalauti, kad visas personalas informacijos saugumą taikytų vadovaudamasis 
nustatyta organizacijos informacijos saugumo politika, konkretaus dalyko politika ir procedūromis.</t>
  </si>
  <si>
    <t>Ryšiai su institucijomis</t>
  </si>
  <si>
    <t xml:space="preserve">Organizacija turi užmegzti ir palaikyti ryšį su susijusiomis valdžios institucijomis. </t>
  </si>
  <si>
    <t>Ryšiai su specialiųjų interesų grupėmis</t>
  </si>
  <si>
    <t xml:space="preserve">Organizacija turi užmegzti ir palaikyti ryšį su specialiųjų interesų grupėmis bei kitais specialiaisiais saugumo forumais ir profesinėmis asociacijomis. </t>
  </si>
  <si>
    <t>Grėsmių žvalgybos informacija</t>
  </si>
  <si>
    <t xml:space="preserve">Turi būti renkama ir analizuojama su grėsmėmis informacijos saugumui susijusi informacija, kad būtų parengta žvalgybos informacija apie grėsmes. </t>
  </si>
  <si>
    <t>Informacijos saugumas valdant projektus</t>
  </si>
  <si>
    <t xml:space="preserve">Informacijos saugumas turi būti integruotas į projektų valdymą. </t>
  </si>
  <si>
    <t>Informacijos ir kito susijusio turto aprašas</t>
  </si>
  <si>
    <t xml:space="preserve">Turi būti parengtas ir tvarkomas informacijos bei kito susijusio turto, įskaitant savininkus, aprašas. </t>
  </si>
  <si>
    <t xml:space="preserve">Turi būti nustatytos, dokumentuotos ir įdiegtos informacijos bei kito susijusio turto priimtino naudojimo taisyklės ir tvarkymo procedūros. </t>
  </si>
  <si>
    <t>Turto grąžinimas</t>
  </si>
  <si>
    <t xml:space="preserve">Personalas ir kitos suinteresuotosios šalys, jei taikoma, kai pasikeičia arba nutraukiama darbo sutartis ar susitarimas, turi grąžinti visą turimą organizacijos turtą. </t>
  </si>
  <si>
    <t>Informacijos įslaptinimas</t>
  </si>
  <si>
    <t xml:space="preserve">Informacija turi būti klasifikuojama pagal organizacijos informacijos saugumo poreikius, remiantis konfidencialumo, vientisumo, prieinamumo bei susijusiais suinteresuotųjų šalių reikalavimais. </t>
  </si>
  <si>
    <t>Informacijos ženklinimas</t>
  </si>
  <si>
    <t xml:space="preserve">Pagal organizacijos priimtą informacijos klasifikavimo schemą turi būti sukurtas ir įdiegtas tinkamas informacijos ženklinimo etiketėmi procedūrų rinkinys. </t>
  </si>
  <si>
    <t xml:space="preserve">Turi būti nustatytos informacijos perdavimo taisyklės, procedūros arba susitarimai dėl visų rūšių perdavimo priemonių organizacijoje ir tarp organizacijos bei kitų šalių. </t>
  </si>
  <si>
    <t xml:space="preserve">Turi būti nustatytos ir įdiegtos fizinės bei loginės prieigos prie informacijos ir kito susijusio turto valdymo taisyklės, pagrįstos veiklos ir informacijos saugumo reikalavimais. </t>
  </si>
  <si>
    <t>Asmens duomenų valdymas</t>
  </si>
  <si>
    <t xml:space="preserve">Nenutrūkstamai turi būti valdomi visi asmens duomenys. </t>
  </si>
  <si>
    <t xml:space="preserve">Taikant valdymo principus, turi būti kontroliuojamas informacijos apie autentiškumo patvirtinimą priskyrimas ir valdymas, įskaitant rekomendacijas personalui dėl tinkamo informacijos apie autentiškumo patvirtinimą tvarkymo. </t>
  </si>
  <si>
    <t xml:space="preserve">Prieigos prie informacijos ir kito susijusio turto teisės turi būti nustatomos, peržiūrimos, keičiamos ir šalinamos pagal organizacijos konkretaus dalyko politiką, taikomą taisyklėms ir prieigos valdymui. </t>
  </si>
  <si>
    <t>Informacijos saugumas palaikant santykius su tiekėjais (teikėjais)</t>
  </si>
  <si>
    <t xml:space="preserve">Turi būti nustatyti ir įdiegti procesai bei procedūros, kad būtų valdomos informacijos saugumo rizikos, susijusios su tiekėjo produktų arba teikėjo paslaugų naudojimu. </t>
  </si>
  <si>
    <t>Informacijos saugumo užtikrinimas su tiekėjais (teikėjais) per susitarimus</t>
  </si>
  <si>
    <t xml:space="preserve">Atsižvelgiant ryšio su tiekėju arba teikėju tipą, turi būti nustatyti ir su kiekvienu tiekėju arba teikėju suderinti susiję informacijos saugumo reikalavimai. </t>
  </si>
  <si>
    <t>Informacijos saugumo valdymas informacijos ir ryšių technologijų (IRT) tiekimo grandinėje</t>
  </si>
  <si>
    <t xml:space="preserve">Turi būti nustatyti ir įdiegti procesai bei procedūros, kad būtų valdomos informacijos saugumo rizikos, susijusios su IRT produktų tiekimo ir paslaugų teikimo grandine. </t>
  </si>
  <si>
    <t xml:space="preserve">Organizacija turi reguliariai stebėti, peržiūrėti, įvertinti ir valdyti teikėjų informacijos saugumo praktikos bei paslaugų teikimo pokyčius. </t>
  </si>
  <si>
    <t>Informacijos saugumas naudojantis debesijos paslaugomis</t>
  </si>
  <si>
    <t xml:space="preserve">Laikantis organizacijos informacijos saugumo reikalavimų, turi būti nustatyti debesijos paslaugų įsigijimo, naudojimo, valdymo ir atsisakymo procesai. </t>
  </si>
  <si>
    <t>Informacijos saugumo incidentų valdymo planavimas ir parengimas</t>
  </si>
  <si>
    <t xml:space="preserve">Apibūdindama, nustatydama ir informuodama apie informacijos saugumo incidentų valdymo procesus, funkcijas bei atsakomybes, organizacija turi planuoti, kaip valdys informacijos saugumo incidentus, ir tinkamai pasiruošti. </t>
  </si>
  <si>
    <t>Informacijos saugumo įvykių vertinimas ir sprendimų dėl jų priėmimas</t>
  </si>
  <si>
    <t xml:space="preserve">Organizacija turi vertinti informacijos saugumo įvykius ir nuspręsti, ar juos reikia priskirti prie informacijos saugumo incidentų. </t>
  </si>
  <si>
    <t>Reagavimas į informacijos saugumo incidentus</t>
  </si>
  <si>
    <t xml:space="preserve">Į informacijos saugumo incidentus turi būti reaguojama pagal dokumentuotas procedūras. </t>
  </si>
  <si>
    <t>Mokymasis iš informacijos saugumo incidentų</t>
  </si>
  <si>
    <t xml:space="preserve">Informacijos saugumo incidentų metu įgytos žinios turi būti naudojamos informacijos saugumo kontrolės priemonėms stiprinti ir gerinti. </t>
  </si>
  <si>
    <t>Įrodymų rinkimas</t>
  </si>
  <si>
    <t>Informacijos saugumas sutrikdymo metu</t>
  </si>
  <si>
    <t xml:space="preserve">Organizacija turi planuoti, kaip išlaikyti tinkamą informacijos saugumo lygį sutrikus veiklai. </t>
  </si>
  <si>
    <t>IRT parengtumas veiklos tęstinumui</t>
  </si>
  <si>
    <t xml:space="preserve">Vadovaujantis veiklos tęstinumo tikslais ir IRT tęstinumo reikalavimais, turi būti planuojamas, įgyvendinamas, prižiūrimas ir testuojamas IRT parengtumas. </t>
  </si>
  <si>
    <t>Teisiniai, įstatymų nustatyti, reguliavimo ir sutartiniai reikalavimai</t>
  </si>
  <si>
    <t xml:space="preserve">Turi būti nustatomi, dokumentuojami ir nuolat atnaujinami teisiniai, įstatymų nustatyti, reglamentavimo bei sutartiniai reikalavimai, susiję su informacijos saugumu, ir organizacijos tvarka, kaip šių reikalavimų laikytis. </t>
  </si>
  <si>
    <t xml:space="preserve">Organizacija turi įdiegti tinkamas procedūras intelektinės nuosavybės teisėms apsaugoti. </t>
  </si>
  <si>
    <t xml:space="preserve">Įrašai turi būti apsaugoti nuo praradimo, sunaikinimo, klastojimo, neleistinos prieigos ir neleistino paskelbimo. </t>
  </si>
  <si>
    <t>Privatumas ir Asmens tapatybės informacijos (ATI) apsauga</t>
  </si>
  <si>
    <t xml:space="preserve">Organizacija turi nustatyti ir tenkinti ATI privatumo išsaugojimo ir apsaugos reikalavimus pagal taikomus teisės aktus ir reglamentus bei sutartinius reikalavimus. </t>
  </si>
  <si>
    <t xml:space="preserve">Organizacijos požiūris į informacijos saugumo valdymą ir jo įgyvendinimą, įskaitant žmones, procesus bei technologijas, turi būti nepriklausomai peržiūrimas suplanuotais intervalais arba kai atsiranda reikšmingų pokyčių. </t>
  </si>
  <si>
    <t>Atitiktis informacijos saugumo politikai, taisyklėms ir standartams</t>
  </si>
  <si>
    <t xml:space="preserve">Turi būti reguliariai peržiūrima atitiktis organizacijos taikomiems informacijos saugumo politikai, konkretaus dalyko politikai, taisyklėms ir standartams. </t>
  </si>
  <si>
    <t xml:space="preserve">Informacijos apdorojimo priemonių darbinės procedūros turi būti dokumentuotos ir prieinamos personalui, kuriam jų reikia. </t>
  </si>
  <si>
    <t>Žmonių kontrolės priemonės</t>
  </si>
  <si>
    <t xml:space="preserve">Procedūrinė kontrolė </t>
  </si>
  <si>
    <t xml:space="preserve">Turi būti atliekami visų kandidatų, siekiančių tapti personalo nariais, biografijos patikrinimai, prieš jiems prisijungiant prie organizacijos. Patikrinimai atliekami reguliariai, atsižvelgiant į teisės aktus, reglamentus bei etikos normas. Patikrinimai turi būti proporcingi veiklos reikalavimams, informacijos, kuri bus prieinama, klasifikacijai ir galimoms rizikoms. </t>
  </si>
  <si>
    <t xml:space="preserve">Darbo sutartyse turi būti nurodytos personalo ir organizacijos atsakomybės, susijusios su informacijos saugumu. </t>
  </si>
  <si>
    <t>Informacijos saugumo samprata, švietimas ir mokymai</t>
  </si>
  <si>
    <t xml:space="preserve">Organizacijos personalas ir susijusios suinteresuotosios šalys turi įgyti tinkamą informacijos saugumo suvokimą, gauti švietimą bei mokymus ir joms turi būti reguliariai pateikiama naujausia informacija apie organizacijos informacijos saugumo politiką, konkretaus dalyko politiką ir procedūras, kiek tai yra svarbu jų darbui atlikti. </t>
  </si>
  <si>
    <t xml:space="preserve">Turi būti formalizuotas drausminis procesas ir apie jį informuojama, kad būtų galima imtis veiksmų dėl personalo ir kitų susijusių suinteresuotųjų šalių, padariusių informacijos saugumo politikos pažeidimą. </t>
  </si>
  <si>
    <t>Atsakomybės po darbo sutarties nutraukimo arba pakeitimo</t>
  </si>
  <si>
    <t xml:space="preserve">Su informacijos saugumu susijusios atsakomybės ir pareigos, kurios lieka galioti nutraukus arba pakeitus darbo sutartį, turi būti nustatytos, užtikrintos ir apie jas turi būti informuotas susijęs personalas bei kitos suinteresuotosios šalys. </t>
  </si>
  <si>
    <t>Konfidencialumo, arba informacijos neatskleidimo, susitarimai</t>
  </si>
  <si>
    <t xml:space="preserve">Turi būti nustatomi, dokumentuojami, reguliariai peržiūrimi ir personalo bei kitų susijusių suinteresuotųjų šalių pasirašomi konfidencialumo arba informacijos neatskleidimo susitarimai, organizacijai siekiant apsaugoti informaciją. </t>
  </si>
  <si>
    <t xml:space="preserve">Kai personalas dirba nuotoliniu būdu, turi būti įdiegtos saugumo priemonės, kad būtų apsaugota ne organizacijos patalpose pasiekiama, apdorojama arba laikoma informacija. </t>
  </si>
  <si>
    <t xml:space="preserve">Organizacija turi suteikti mechanizmą personalui tinkamais kanalais ir laiku pranešti apie pastebėtus arba įtariamus informacijos saugumo įvykius. </t>
  </si>
  <si>
    <t>Fizinės kontrolės priemonės</t>
  </si>
  <si>
    <t>Fizinė kontrolė</t>
  </si>
  <si>
    <t xml:space="preserve">Turi būti nustatytos saugumo ribos zonoms, kuriose saugoma informacija ir kitas susijęs turtas, apsaugoti. </t>
  </si>
  <si>
    <t xml:space="preserve">Saugumo zonos turi būti apsaugotos tinkamomis patekimo kontrolės priemonėmis ir prieigos taškais. </t>
  </si>
  <si>
    <t xml:space="preserve">Turi būti suprojektuojama ir įgyvendinamas biurų, kabinetų bei patalpų fizinis saugumas. </t>
  </si>
  <si>
    <t>Fizinio saugumo stebėjimas</t>
  </si>
  <si>
    <t xml:space="preserve">Patalpos turi būti nuolat stebimos, kad į jas fiziškai nepatektų leidimo neturintys asmenys. </t>
  </si>
  <si>
    <t xml:space="preserve">Turi būti suprojektuota ir įgyvendinta apsauga nuo fizinių ir aplinkos grėsmių, pvz., stichinių nelaimių ir kitų tyčinių ar netyčinių fizinių grėsmių infrastruktūrai. </t>
  </si>
  <si>
    <t>Darbas saugumo zonose</t>
  </si>
  <si>
    <t xml:space="preserve">Turi būti suprojektuotos ir įgyvendintos darbui saugumo zonose skirtos saugumo priemonės. </t>
  </si>
  <si>
    <t>Turi būti nustatytos ir tinkamai užtikrintos švaraus stalo taisyklės dokumentams bei keičiamosioms laikmenoms ir švaraus ekrano taisyklės informacijos apdorojimo priemonėms.</t>
  </si>
  <si>
    <t>Įrangos vietos parinkimas ir apsauga</t>
  </si>
  <si>
    <t xml:space="preserve">Įranga turi būti saugiai pastatyta ir apsaugota. </t>
  </si>
  <si>
    <t>Turto, esančio už patalpų ribų, apsauga</t>
  </si>
  <si>
    <t xml:space="preserve">Ne patalpose esantis turtas turi būti apsaugotas. </t>
  </si>
  <si>
    <t>Laikmenos</t>
  </si>
  <si>
    <t xml:space="preserve">Laikmenos turi būti valdomos visą jų gyvavimo ciklą – įsigijimo, naudojimo, gabenimo ir išmetimo, atsižvelgiant į organizacijos klasifikavimo schemą bei tvarkymo reikalavimus. </t>
  </si>
  <si>
    <t xml:space="preserve">Informacijos apdorojimo priemonės turi būti apsaugotos nuo elektros tinklo sutrikimų ir kitų sutrikdymų, kuriuos sukelia pagalbinių komunalinių paslaugų triktys. </t>
  </si>
  <si>
    <t xml:space="preserve">Elektros energijos tiekimo kabeliai, duomenys ar teikiamos pagalbinės informacinės paslaugos turi būti apsaugoti nuo perėmimo, trukdžių ir pažeidimo. </t>
  </si>
  <si>
    <t xml:space="preserve">Įranga turi būti tinkamai prižiūrima, kad būtų užtikrintas informacijos prieinamumas, vientisumas ir konfidencialumas. </t>
  </si>
  <si>
    <t xml:space="preserve">Įrangos elementai su laikmenomis turi būti patikrinti, siekiant užtikrinti, kad, prieš juos išmetant arba naudojant pakartotinai, iš jų būtų pašalinti visi neskelbtini duomenys ir licencijuota programinė įranga. </t>
  </si>
  <si>
    <t>Technologinės kontrolės priemonės</t>
  </si>
  <si>
    <t>Technologinė kontrolė</t>
  </si>
  <si>
    <t xml:space="preserve">Turi būti apsaugota naudotojų galiniuose įtaisuose laikoma, apdorojama arba prieinama informacija. </t>
  </si>
  <si>
    <t>Privilegijuotosios prieigos teisės</t>
  </si>
  <si>
    <t xml:space="preserve">Turi būti apribotas ir valdomas privilegijuotosios prieigos teisių priskyrimas ir naudojimas. </t>
  </si>
  <si>
    <t>Prieigos prie informacijos ribojimas</t>
  </si>
  <si>
    <t xml:space="preserve">Prieiga prie informacijos ir kito susijusio turto turi būti apribota laikantis nustatytos konkretaus dalyko politikos, taikomos prieigos valdymui. </t>
  </si>
  <si>
    <t>Prieiga prie pirminio programos kodo</t>
  </si>
  <si>
    <t xml:space="preserve">Turi būti tinkamai valdoma skaitymo ir rašymo prieiga prie pirminio programų teksto, programavimo įrankių ir programinės įrangos bibliotekų. </t>
  </si>
  <si>
    <t xml:space="preserve">Remiantis prieigos prie informacijos ribojimais ir konkretaus dalyko politika, taikoma prieigos valdymui, turi būti įdiegtos saugaus autentiškumo patvirtinimo technologijos ir procedūros. </t>
  </si>
  <si>
    <t>Pajėgumų valdymas</t>
  </si>
  <si>
    <t xml:space="preserve">Išteklių naudojimas turi būti stebimas ir reguliuojamas laikantis esamų ir numatomų pajėgumų reikalavimų. </t>
  </si>
  <si>
    <t xml:space="preserve">Apsauga nuo kenkimo programų turi būti įgyvendinama ir išlaikoma turint tinkamą naudotojų suvokimą. </t>
  </si>
  <si>
    <t xml:space="preserve">Turi būti gaunama informacija apie naudojamų informacinių sistemų techninio pažeidžiamumo atvejus, turi būti įvertinamas organizacijos tokių atvejų atskleidimas ir imamasi atitinkamų priemonių. </t>
  </si>
  <si>
    <t xml:space="preserve">Turi būti nustatytos, dokumentuotos, įdiegtos, stebimos ir peržiūrimos aparatinės įrangos, programinės įrangos, paslaugų ir tinklų konfigūracijos, įskaitant saugumo konfigūracijas. </t>
  </si>
  <si>
    <t>Informacijos sunaikinimas</t>
  </si>
  <si>
    <t xml:space="preserve">Kai informacinių sistemų, įtaisų ir kitų laikmenų laikoma informacija tampa nereikalinga, ji turi būti pašalinta. </t>
  </si>
  <si>
    <t>Duomenų maskavimas</t>
  </si>
  <si>
    <t xml:space="preserve">Duomenų slėpimas turi būti naudojamas laikantis organizacijos konkretaus dalyko politikos, taikomos prieigos valdymui, ir kitos susijusios konkrečių dalykų politikos bei veiklos reikalavimų, atsižvelgiant į taikomus teisės aktus. </t>
  </si>
  <si>
    <t xml:space="preserve">Sistemoms, tinklams ir visiems kitiems įtaisams, apdorojantiems, saugantiems arba perduodantiems neskelbtiną informaciją, turi būti taikomos duomenų nutekėjimo prevencijos priemonės. </t>
  </si>
  <si>
    <t xml:space="preserve">Turi būti išlaikytos ir, laikantis sutartos konkretaus dalyko politikos, taikomos atsarginėms kopijoms, reguliariai testuojamos informacijos, programinės įrangos ir sistemų atsarginės kopijos. </t>
  </si>
  <si>
    <t xml:space="preserve">Informacijos apdorojimo priemonės turi būti įdiegtos su jų pertekliumi, kad pakaktų prieinamumo reikalavimams įvykdyti. </t>
  </si>
  <si>
    <t xml:space="preserve">Turi būti sukurti, saugomi, apsaugomi ir analizuojami žurnalai, kuriuose registruojama veikla, išimtys, gedimai ir kiti svarbūs įvykiai. </t>
  </si>
  <si>
    <t>Stebėsena</t>
  </si>
  <si>
    <t xml:space="preserve">Tinklai, sistemos ir programos turi būti stebimi ieškant neįprasto veikimo bei turi būti imamasi atitinkamų veiksmų galimiems informacijos saugumo incidentams įvertinti. </t>
  </si>
  <si>
    <t xml:space="preserve">Organizacijos naudojamų informacijos apdorojimo sistemų laikrodžiai turi būti sinchronizuoti su patvirtintais laiko šaltiniais. </t>
  </si>
  <si>
    <t>Privilegijuotųjų pagalbinių programų naudojimas</t>
  </si>
  <si>
    <t xml:space="preserve">Pagalbinių programų, gebančių perimti sistemą ir programų valdymą, naudojimas turi būti apribotas ir griežtai kontroliuojamas. </t>
  </si>
  <si>
    <t xml:space="preserve">Turi būti įgyvendintos procedūros ir priemonės programinės įrangos diegimui operacinėse sistemose saugiai valdyti. </t>
  </si>
  <si>
    <t xml:space="preserve">Tinklai ir tinklų įtaisai turi būti saugūs, valdomi ir kontroliuojami, kad būtų apsaugota sistemų bei programų informacija. </t>
  </si>
  <si>
    <t>Tinklo paslaugų saugumas</t>
  </si>
  <si>
    <t xml:space="preserve">Turi būti nustatyti, įdiegti ir stebimi tinklo paslaugų saugumo mechanizmai, paslaugų lygiai bei paslaugų reikalavimai. </t>
  </si>
  <si>
    <t>Tinklų atskyrimas</t>
  </si>
  <si>
    <t xml:space="preserve">Organizacijos tinkluose turi būti atskiriamos informacinių paslaugų, naudotojų ir informacinių sistemų grupės. </t>
  </si>
  <si>
    <t>Saityno filtravimas</t>
  </si>
  <si>
    <t xml:space="preserve">Siekiant sumažinti kenkėjiško turinio atskleidimo tikimybę, turi būti valdoma prieiga prie išorinių svetainių. </t>
  </si>
  <si>
    <t xml:space="preserve">Turi būti nustatytos ir įdiegtos efektyvaus kriptografijos naudojimo, įskaitant kriptografinių raktų valdymą, taisyklės. </t>
  </si>
  <si>
    <t xml:space="preserve">Turi būti nustatytos ir taikomos saugaus programinės įrangos ir sistemų programavimo taisyklės. </t>
  </si>
  <si>
    <t xml:space="preserve">Programuojant arba įsigyjant programas, turi būti nustatyti, nurodyti ir patvirtinti informacijos saugumo reikalavimai. </t>
  </si>
  <si>
    <t xml:space="preserve">Turi būti nustatyti, dokumentuoti, išlaikyti ir visai informacinių sistemų programavimo veiklai taikomi saugios sistemos inžinerijos principai. </t>
  </si>
  <si>
    <t>Saugus programavimas</t>
  </si>
  <si>
    <t xml:space="preserve">Programinės įrangos programavimui turi būti taikomi saugaus kodavimo principai. </t>
  </si>
  <si>
    <t xml:space="preserve">Turi būti nustatyti ir per programavimo ciklą įdiegti saugumo testavimo procesai. </t>
  </si>
  <si>
    <t>Programavimas pagal užsakymą</t>
  </si>
  <si>
    <t xml:space="preserve">Organizacija turi nukreipti, stebėti ir peržiūrėti veiklas, susijusias su iš išorės pasitelktų rangovų programuojamomis sistemomis. </t>
  </si>
  <si>
    <t>Kūrimo, testavimo ir gamybos aplinkos atskyrimas</t>
  </si>
  <si>
    <t xml:space="preserve">Programavimo, testavimo ir gamybos aplinkos turi būti atskirtos ir saugios. </t>
  </si>
  <si>
    <t xml:space="preserve">Informacijos apdorojimo priemonių ir informacinių sistemų pakeitimams turi būti taikomos pakeitimų valdymo procedūros. </t>
  </si>
  <si>
    <t>Testavimo informacija</t>
  </si>
  <si>
    <t xml:space="preserve">Testavimo informacija turi būti tinkamai atrinkta, apsaugota ir valdoma. </t>
  </si>
  <si>
    <t>Informacinių sistemų apsauga atliekant audito testus</t>
  </si>
  <si>
    <t>Audito testavimas ir kita užtikrinimo veikla, apimanti operacinių sistemų vertinimą, turi būti planuojami ir dėl jų turi susitarti testuotojas bei atitinkama vadovybė.</t>
  </si>
  <si>
    <t>NKSC saugos įrankiai</t>
  </si>
  <si>
    <t>NKSC saugos kontrolių įrankiai</t>
  </si>
  <si>
    <t>Tikrinti svetainę dėl pažeidžiamumų</t>
  </si>
  <si>
    <t>Pasitikrinkite savo interneto svetainę dėl žinomų saugumo spragų pagal OWASP metodiką.</t>
  </si>
  <si>
    <t>DNS užkarda</t>
  </si>
  <si>
    <t>Apsaugoti savo įrenginį nuo kenkėjiško turinio.</t>
  </si>
  <si>
    <t>Pasitikrinti dėl saugumo spragų</t>
  </si>
  <si>
    <r>
      <t xml:space="preserve">Tikrinti įrenginį dėl SSDP, </t>
    </r>
    <r>
      <rPr>
        <i/>
        <sz val="11"/>
        <color theme="1"/>
        <rFont val="Calibri"/>
        <family val="2"/>
        <charset val="186"/>
        <scheme val="minor"/>
      </rPr>
      <t>OpenResolver</t>
    </r>
    <r>
      <rPr>
        <sz val="11"/>
        <color theme="1"/>
        <rFont val="Calibri"/>
        <family val="2"/>
        <scheme val="minor"/>
      </rPr>
      <t xml:space="preserve">, NTP, SNMP, </t>
    </r>
    <r>
      <rPr>
        <i/>
        <sz val="11"/>
        <color theme="1"/>
        <rFont val="Calibri"/>
        <family val="2"/>
        <charset val="186"/>
        <scheme val="minor"/>
      </rPr>
      <t>CharGen</t>
    </r>
    <r>
      <rPr>
        <sz val="11"/>
        <color theme="1"/>
        <rFont val="Calibri"/>
        <family val="2"/>
        <scheme val="minor"/>
      </rPr>
      <t xml:space="preserve"> saugumo spragų.</t>
    </r>
  </si>
  <si>
    <t>Tikrinti įrenginį dėl UPnP</t>
  </si>
  <si>
    <t>Tikrinti įrenginį dėl UPnP saugumo spragos.</t>
  </si>
  <si>
    <t>Tikrinti DKIM, DMARC ir SPF nustatymus</t>
  </si>
  <si>
    <t>Tikrinti savo DKIM, DMARC ir SPF nustatymus.</t>
  </si>
  <si>
    <t>Virtualusis kibernetinių mokymų poligonas</t>
  </si>
  <si>
    <t>Kontroliuojama, uždara, interaktyvi aplinka, kurioje gali stiprinti savo profesinius gebėjimus, aptikti ir užkardyti kibernetines atakas.</t>
  </si>
  <si>
    <t>Kibernetinio saugumo mokymų platforma</t>
  </si>
  <si>
    <t>NKSC kibernetinio saugumo mokymų platformoje rasite profesionalią kibernetinės higienos mokymo medžiagą, pritaikytą gyventojams, studentams, darbuotojams, valstybės tarnautojams, vyresnio amžiaus žmonėms ir kibernetinės saugos kursą vadovams. </t>
  </si>
  <si>
    <t>5.7.3 priedas. Valdymo priemonės</t>
  </si>
  <si>
    <r>
      <t xml:space="preserve">Čia registruojamos techninės, organizacinės ar procedūrinės priemonės, skirtos rizikoms mažinti. Kiekviena priemonė gali būti susieta su konkrečiais pažeidžiamumais ar rizikomis iš rizikos registro. Katalogas leidžia įvertinti esamas ir planuojamas kontrolės priemones.
Valdymo priemonės pateiktos pagal Internetinio saugumo centro kontrolės priemones (angl. </t>
    </r>
    <r>
      <rPr>
        <i/>
        <sz val="11"/>
        <color theme="1"/>
        <rFont val="Calibri"/>
        <family val="2"/>
        <charset val="186"/>
        <scheme val="minor"/>
      </rPr>
      <t>Center for Internet Security Controls, CIS Controls</t>
    </r>
    <r>
      <rPr>
        <sz val="11"/>
        <color theme="1"/>
        <rFont val="Calibri"/>
        <family val="2"/>
        <scheme val="minor"/>
      </rPr>
      <t>).</t>
    </r>
  </si>
  <si>
    <t>Saugumą didinanti priemonė</t>
  </si>
  <si>
    <t>Kontrolės</t>
  </si>
  <si>
    <r>
      <t xml:space="preserve">Organizacijos  techninės įrangos identifikavimas ir valdymas (angl. </t>
    </r>
    <r>
      <rPr>
        <i/>
        <sz val="11"/>
        <color theme="1"/>
        <rFont val="Calibri"/>
        <family val="2"/>
        <charset val="186"/>
        <scheme val="minor"/>
      </rPr>
      <t>Inventory and Control of Enterprise Assets</t>
    </r>
    <r>
      <rPr>
        <sz val="11"/>
        <color theme="1"/>
        <rFont val="Calibri"/>
        <family val="2"/>
        <scheme val="minor"/>
      </rPr>
      <t>).</t>
    </r>
  </si>
  <si>
    <t xml:space="preserve">Veiksmingai valdyti (inventorizuoti, stebėti ir  koreguoti trūkumus) organizacijos tinkle veikiančią techninę įrangą, užtikrinant tinkamą organizacijos tinklo resursų panaudojimą. </t>
  </si>
  <si>
    <t>Sudaryti ir nuolat atnaujinti leistinų įrenginių sąrašus</t>
  </si>
  <si>
    <t>Užtikrinti neleistinų įrenginių aptikimo procesą.</t>
  </si>
  <si>
    <t>Naudoti specializuotą įrankį neleistiniems įrenginiams aptikti.</t>
  </si>
  <si>
    <t xml:space="preserve">Rinkti dinaminio protokolo (angl. Dynamic Host Configuration Protocol (DHCP)) audito įrašus. </t>
  </si>
  <si>
    <t>Naudoti pasyvų neleistinų įrenginių aptikimo įrankį.</t>
  </si>
  <si>
    <r>
      <t xml:space="preserve">Organizacijos programinės įrangos identifikavimas ir valdymas (angl. </t>
    </r>
    <r>
      <rPr>
        <i/>
        <sz val="11"/>
        <color theme="1"/>
        <rFont val="Calibri"/>
        <family val="2"/>
        <charset val="186"/>
        <scheme val="minor"/>
      </rPr>
      <t>Inventory and Control of Software Assets</t>
    </r>
    <r>
      <rPr>
        <sz val="11"/>
        <color theme="1"/>
        <rFont val="Calibri"/>
        <family val="2"/>
        <scheme val="minor"/>
      </rPr>
      <t>)</t>
    </r>
  </si>
  <si>
    <t>Veiksmingai valdyti (inventorizuoti, stebėti ir koreguoti trūkumus) organizacijos prietaisuose veikiančią programinę įrangą (toliau – PĮ), užtikrinant tik leistinos PĮ naudojimą.</t>
  </si>
  <si>
    <t>Inventorizuoti ir prižiūrėti detalų įrenginiuose įdiegtos PĮ sąrašą.</t>
  </si>
  <si>
    <t>Užtikrinti, kad įdiegta PĮ būtų  palaikoma gamintojų.</t>
  </si>
  <si>
    <t>Užtikrinti, kad neleistina PĮ nebūtų naudojama organizacijos įrenginiuose arba turėtų dokumentuotas naudojimo išimtis.</t>
  </si>
  <si>
    <t xml:space="preserve">Naudoti PĮ inventorizavimo įrankius. </t>
  </si>
  <si>
    <t>Sudaryti leistinos PĮ sąrašą ir užtikrinti jo laikymąsi techninėmis priemonėmis</t>
  </si>
  <si>
    <t>Sudaryti leistinų PĮ bibliotekų sąrašą ir užtikrinti jo laikymąsi techninėmis priemonėmis.</t>
  </si>
  <si>
    <t>Sudaryti leistiną vykdomojo kodo (angl. scripts) sąrašą ir užtikrinti jo laikymąsi techninėmis priemonėmis.</t>
  </si>
  <si>
    <r>
      <t xml:space="preserve">Duomenų apsauga (angl. </t>
    </r>
    <r>
      <rPr>
        <i/>
        <sz val="11"/>
        <color theme="1"/>
        <rFont val="Calibri"/>
        <family val="2"/>
        <charset val="186"/>
        <scheme val="minor"/>
      </rPr>
      <t>Data Protection</t>
    </r>
    <r>
      <rPr>
        <sz val="11"/>
        <color theme="1"/>
        <rFont val="Calibri"/>
        <family val="2"/>
        <scheme val="minor"/>
      </rPr>
      <t>)</t>
    </r>
  </si>
  <si>
    <t>Taikyti procesus ir technines kontrolės priemones, skirtas duomenis identifikuoti, klasifikuoti, apdoroti, išlaikyti ir jiems sunaikinti.</t>
  </si>
  <si>
    <t>Sukurti ir nuolat atnaujinti duomenų valdymo procesą.</t>
  </si>
  <si>
    <t>Pagal duomenų valdymo procesą inventorizuoti duomenis ir palaikyti inventorizacijos aktualumą</t>
  </si>
  <si>
    <t>Taikyti duomenų prieigos kontrolę, vadovaujantis principu „būtina žinoti“.</t>
  </si>
  <si>
    <t xml:space="preserve">Užtikrinti tinkamą duomenų išlaikymą. </t>
  </si>
  <si>
    <t>Saugiai šalinti duomenis.</t>
  </si>
  <si>
    <t>Šifruoti duomenis naudotojų įrenginiuose.</t>
  </si>
  <si>
    <t>Sukurti ir nuolat atnaujinti duomenų klasifikavimo schemą.</t>
  </si>
  <si>
    <t>Dokumentuoti duomenų srautus.</t>
  </si>
  <si>
    <t>Šifruoti duomenis nešiojamose laikmenose.</t>
  </si>
  <si>
    <t>Šifruoti siunčiamus duomenis.</t>
  </si>
  <si>
    <t>Šifruoti saugomus duomenis.</t>
  </si>
  <si>
    <t xml:space="preserve">Klasifikuotus duomenis apdoroti ir saugoti klasifikacijos lygį atitinkančioje aplinkoje. </t>
  </si>
  <si>
    <t>Naudoti duomenų praradimo prevencijos (angl. Data Loss Prevention) priemones .</t>
  </si>
  <si>
    <t xml:space="preserve">Stebėti ir registruoti (daryti prieigos audito įrašus) jautrių duomenų prieigą, modifikavimą ir pašalinimą. </t>
  </si>
  <si>
    <r>
      <t xml:space="preserve">Saugios konfigūracijos nustatymas ir taikymas organizacijos techninėje ir PĮ (angl. </t>
    </r>
    <r>
      <rPr>
        <i/>
        <sz val="11"/>
        <color theme="1"/>
        <rFont val="Calibri"/>
        <family val="2"/>
        <charset val="186"/>
        <scheme val="minor"/>
      </rPr>
      <t>Secure Configuration of Enterprise Assets and Software</t>
    </r>
    <r>
      <rPr>
        <sz val="11"/>
        <color theme="1"/>
        <rFont val="Calibri"/>
        <family val="2"/>
        <scheme val="minor"/>
      </rPr>
      <t>).</t>
    </r>
  </si>
  <si>
    <t>Sukurti ir veiksmingai valdyti (stebėti, tikslinti bei rengti ataskaitas) nešiojamųjų įrenginių, darbo vietų, tarnybinių stočių ar tinklo įrenginių techninės ir PĮ saugią konfigūraciją (saugumo nustatymus). Konfigūracijų pokyčiai turi būti griežtai stebimi ir valdomi.</t>
  </si>
  <si>
    <t>Sukurti ir veiksmingai valdyti saugios konfigūracijos procesą.</t>
  </si>
  <si>
    <t>Sukurti ir veiksmingai valdyti tinklo infrastruktūros saugią konfigūraciją.</t>
  </si>
  <si>
    <t>Neatliekant jokių veiksmų įrenginiuose, nustatyti automatinį sesijos nutraukimą.</t>
  </si>
  <si>
    <t>Įdiegti ir valdyti ugniasienes tarnybinėse stotyse.</t>
  </si>
  <si>
    <t xml:space="preserve">Įdiegti ir valdyti ugniasienes naudotojų įrenginiuose. </t>
  </si>
  <si>
    <t>Naudoti saugius duomenų perdavimo protokolus (HTTPS) ir (SSH).</t>
  </si>
  <si>
    <t>Išjungti arba apriboti gamyklines paskyras (angl. default account).</t>
  </si>
  <si>
    <t>Pašalinti arba išjungti darbo funkcijoms atlikti nereikalingas paslaugas, PĮ, taikomųjų programų modulius.</t>
  </si>
  <si>
    <t>Naudoti patikimus domenų vardų serverius (DNS).</t>
  </si>
  <si>
    <t>Mobiliuosiuose įrenginiuose naudoti nesėkmingų bandymų prisijungti limitą, kurį viršijus įrenginys būtų automatiškai blokuojamas.</t>
  </si>
  <si>
    <t>Mobiliuosiuose įrenginiuose įdiegti priemones, leisiančias nuotoliniu būdu neatkuriamai ištrinti duomenis.</t>
  </si>
  <si>
    <t>Mobiliuosiuose įrenginiuose atskirti organizacijos darbinę aplinką nuo asmeninės.</t>
  </si>
  <si>
    <r>
      <t xml:space="preserve">Paskyrų valdymas  (angl. </t>
    </r>
    <r>
      <rPr>
        <i/>
        <sz val="11"/>
        <color theme="1"/>
        <rFont val="Calibri"/>
        <family val="2"/>
        <charset val="186"/>
        <scheme val="minor"/>
      </rPr>
      <t>Account Management</t>
    </r>
    <r>
      <rPr>
        <sz val="11"/>
        <color theme="1"/>
        <rFont val="Calibri"/>
        <family val="2"/>
        <scheme val="minor"/>
      </rPr>
      <t>)</t>
    </r>
  </si>
  <si>
    <t>Taikyti procesus ir priemones naudotojų, administratorių ir sistemų paskyroms stebėti ir kontroliuoti. Prieigos teisių suteikimo procesas turi būti griežtai kontroliuojamas.</t>
  </si>
  <si>
    <t>Inventorizuoti ir prižiūrėti organizacijos valdomas paskyras.</t>
  </si>
  <si>
    <t>Organizacijoje naudoti tik unikalius slaptažodžius (14 simbolių slaptažodis arba 8 simbolių jeigu naudojamas dviejų faktorių autentikavimas (toliau - MFA)).</t>
  </si>
  <si>
    <t>De-aktyvuoti paskyras jei jomis nesinaudojama daugiau nei 45 dienas.</t>
  </si>
  <si>
    <t>Užtikrinti, kad administratoriaus paskyros būtų naudojamos tik administravimo darbams atlikti. Bendrojo pobūdžio darbai turi būti atliekami iš administratoriaus teisių neturinčių paskyrų.</t>
  </si>
  <si>
    <t xml:space="preserve">Inventorizuoti ir prižiūrėti  sistemų paskyras (angl. service accounts), naudojama sistemoms bendrauti tarpusavyje. </t>
  </si>
  <si>
    <t>Centralizuoti paskyrų valdymą.</t>
  </si>
  <si>
    <r>
      <t xml:space="preserve">Prieigos teisių valdymas(angl. </t>
    </r>
    <r>
      <rPr>
        <i/>
        <sz val="11"/>
        <color theme="1"/>
        <rFont val="Calibri"/>
        <family val="2"/>
        <charset val="186"/>
        <scheme val="minor"/>
      </rPr>
      <t>Access Control Management</t>
    </r>
    <r>
      <rPr>
        <sz val="11"/>
        <color theme="1"/>
        <rFont val="Calibri"/>
        <family val="2"/>
        <scheme val="minor"/>
      </rPr>
      <t>)</t>
    </r>
  </si>
  <si>
    <t>Taikyti stebėjimo ir kontrolės procesus ir priemones, kad prieiga prie organizacijos išteklių būtų suteikiama tik tiems naudotojams, kuriems tai yra būtina. Suteikiant prieigą, vadovautis iš anksto numatyta politika darbo vietoms, programinei įrangai bei žmogiškiesiems ištekliams.</t>
  </si>
  <si>
    <t>Sukurti prieigos suteikimo procesą.</t>
  </si>
  <si>
    <t>Sukurti prieigos panaikinimo procesą.</t>
  </si>
  <si>
    <t>Naudoti MFA išorės paslaugose.</t>
  </si>
  <si>
    <t>Naudoti MFA nuotoliniams prisijungimams.</t>
  </si>
  <si>
    <t>Naudoti MFA administratoriaus paskyrose.</t>
  </si>
  <si>
    <t>Inventorizuoti ir prižiūrėti  autentifikavimo ir autorizavimo sistemas.</t>
  </si>
  <si>
    <t>Centralizuoti visų įrenginių prieigos kontrolę.</t>
  </si>
  <si>
    <t>Naudoti rolėmis pagrįstą prieigos kontrolę (angl. Role-Based Access Control).</t>
  </si>
  <si>
    <r>
      <t xml:space="preserve">Nuolatinis pažeidžiamumų vertinimas (angl. </t>
    </r>
    <r>
      <rPr>
        <i/>
        <sz val="11"/>
        <color theme="1"/>
        <rFont val="Calibri"/>
        <family val="2"/>
        <charset val="186"/>
        <scheme val="minor"/>
      </rPr>
      <t>Continuous Vulnerability Management</t>
    </r>
    <r>
      <rPr>
        <sz val="11"/>
        <color theme="1"/>
        <rFont val="Calibri"/>
        <family val="2"/>
        <scheme val="minor"/>
      </rPr>
      <t>)</t>
    </r>
  </si>
  <si>
    <t>Nuolat rinkti ir vertinti informaciją, susijusią su programinės įrangos pažeidžiamumais ir saugumo spragų išnaudojimu. Sužinojus apie PĮ pažeidžiamumus veikti nedelsiant, taip sumažinant galimybes piktavaliams pasinaudoti saugumo spragomis.</t>
  </si>
  <si>
    <t>Sukurti ir nuolat atnaujinti pažeidžiamumų valdymo procesą.</t>
  </si>
  <si>
    <t>Sukurti ir nuolat atnaujinti pažeidžiamumų šalinimo procesą.</t>
  </si>
  <si>
    <t xml:space="preserve">Taikyti automatizuotą operacinių sistemų atnaujinimų valdymą. </t>
  </si>
  <si>
    <t>Taikyti automatizuotą taikomųjų programų atnaujinimų valdymą.</t>
  </si>
  <si>
    <t xml:space="preserve"> Vadovaujantis nustatytu pažeidžiamumų valdymo procesu atlikti automatizuotus vidinių sistemų pažeidžiamumų skenavimus.</t>
  </si>
  <si>
    <t>Laikantis nustatytų pažeidžiamumų valdymo procedūrų atlikti automatizuotus išorės sistemų pažeidžiamumų skenavimus.</t>
  </si>
  <si>
    <t>Laikantis nustatytų pažeidžiamumų valdymo procedūrų pašalinti nustatytus pažeidžiamumus.</t>
  </si>
  <si>
    <r>
      <t xml:space="preserve">Audito žurnalinių įrašų valdymas (angl. </t>
    </r>
    <r>
      <rPr>
        <i/>
        <sz val="11"/>
        <color theme="1"/>
        <rFont val="Calibri"/>
        <family val="2"/>
        <charset val="186"/>
        <scheme val="minor"/>
      </rPr>
      <t>Audit Log Management</t>
    </r>
    <r>
      <rPr>
        <sz val="11"/>
        <color theme="1"/>
        <rFont val="Calibri"/>
        <family val="2"/>
        <scheme val="minor"/>
      </rPr>
      <t>)</t>
    </r>
  </si>
  <si>
    <t>Fiksuoti ir valdyti audito įrašus, , galinčius padėti nustatyti, ištirti ir užkardyti kibernetines atakas.</t>
  </si>
  <si>
    <t>Sukurti ir nuolat atnaujinti audito įrašų valdymo procesą.</t>
  </si>
  <si>
    <t>Rinkti audito įrašus.</t>
  </si>
  <si>
    <t>Tinkamai saugoti audito įrašus.</t>
  </si>
  <si>
    <t>Standartizuoti laiko sinchornizaciją visuose įrenginiuose bei naudoti bent du laiko sinchronizavimo šaltinius</t>
  </si>
  <si>
    <t>Rinkti detalesnius audito įrašus su jautriais duomenimis dirbančiuose įrenginiuose.</t>
  </si>
  <si>
    <t>Rinkti organizacijos DNS užklausų audito įrašus.</t>
  </si>
  <si>
    <t>Rinkti organizacijos URL užklausų audito įrašus.</t>
  </si>
  <si>
    <t>Rinkti komandinės eilutės audito įrašus.</t>
  </si>
  <si>
    <t>Užtikrinti centralizuotą audito įrašų rinkimą ir saugojimą.</t>
  </si>
  <si>
    <t>Audito įrašus saugoti ne mažiau kaip 90 dienų.</t>
  </si>
  <si>
    <t>Užtikrinti nuolatinę audito įrašų peržiūrą.</t>
  </si>
  <si>
    <t>Rinkti trečiųjų šalių ir/ar paslaugų teikėjų veiksmų audito įrašus.</t>
  </si>
  <si>
    <r>
      <t xml:space="preserve">Elektroninio pašto ir žiniatinklio naršyklės apsauga (angl. </t>
    </r>
    <r>
      <rPr>
        <i/>
        <sz val="11"/>
        <color theme="1"/>
        <rFont val="Calibri"/>
        <family val="2"/>
        <charset val="186"/>
        <scheme val="minor"/>
      </rPr>
      <t>Email and Web Browser Protections</t>
    </r>
    <r>
      <rPr>
        <sz val="11"/>
        <color theme="1"/>
        <rFont val="Calibri"/>
        <family val="2"/>
        <scheme val="minor"/>
      </rPr>
      <t>)</t>
    </r>
  </si>
  <si>
    <t>Mažinti galimybes piktavaliams tiesiogiai kontaktuoti ir manipuliuoti el. pašto ir žiniatinklio naudotojais.</t>
  </si>
  <si>
    <t>Naudoti tik leistinas ir atnaujintas naršyklės ir el. pašto aplikacijas.</t>
  </si>
  <si>
    <t>Naudoti DNS filtravimą.</t>
  </si>
  <si>
    <t>Naudoti tinklo pagrindu veikiančius (angl. Network-Based) URL filtrus visuose organizacijos įrenginiuose.</t>
  </si>
  <si>
    <t>Drausti nereikalingus arba nepatvirtintus naršyklės ir el. pašto plėtinius.</t>
  </si>
  <si>
    <r>
      <t xml:space="preserve">Siekiant sumažinti suklastotų ar pakeistų el. laiškų tikimybę  sukurti DMARC (angl. </t>
    </r>
    <r>
      <rPr>
        <i/>
        <sz val="11"/>
        <color theme="1"/>
        <rFont val="Calibri"/>
        <family val="2"/>
        <charset val="186"/>
        <scheme val="minor"/>
      </rPr>
      <t>Domain-based Message Authentication Reporting, and Conformance</t>
    </r>
    <r>
      <rPr>
        <sz val="11"/>
        <color theme="1"/>
        <rFont val="Calibri"/>
        <family val="2"/>
        <scheme val="minor"/>
      </rPr>
      <t>) politiką.</t>
    </r>
  </si>
  <si>
    <t>Blokuoti neleistinus failų tipus.</t>
  </si>
  <si>
    <t>Įdiegti ir nuolat atnaujinti el. pašto serverio apsaugą nuo kenkėjiškos programinės įrangos.</t>
  </si>
  <si>
    <r>
      <t xml:space="preserve">Apsauga nuo kenkėjiškų programų (angl. </t>
    </r>
    <r>
      <rPr>
        <i/>
        <sz val="11"/>
        <color theme="1"/>
        <rFont val="Calibri"/>
        <family val="2"/>
        <charset val="186"/>
        <scheme val="minor"/>
      </rPr>
      <t>Malware Defenses</t>
    </r>
    <r>
      <rPr>
        <sz val="11"/>
        <color theme="1"/>
        <rFont val="Calibri"/>
        <family val="2"/>
        <scheme val="minor"/>
      </rPr>
      <t>)</t>
    </r>
  </si>
  <si>
    <t>Įdiegti kenkėjiškos PĮ aptikimo PĮ visuose organizacijos įrenginiuose.</t>
  </si>
  <si>
    <t>Automatizuoti kenkėjiško kodo požymių (angl. signatures) atnaujinimus.</t>
  </si>
  <si>
    <t>Uždrausti automatinio vykdymo (angl. Autorun) ir paleidimo (angl. Autoplay) iš nešiojamų laikmenų funkcionalumą.</t>
  </si>
  <si>
    <t xml:space="preserve">Automatiškai tikrinti nešiojamas laikmenas dėl kenkėjiško programinio kodo.     </t>
  </si>
  <si>
    <t xml:space="preserve">Naudoti žalos mažinimo priemones (angl. Anti-exploitation). </t>
  </si>
  <si>
    <t>Centralizuotai valdyti kenkėjiško kodo aptikimo PĮ.</t>
  </si>
  <si>
    <t>Naudoti elgsena pagrįstą (angl. Behavior-Based) kenkėjiško kodo aptikimo įrangą.</t>
  </si>
  <si>
    <r>
      <t xml:space="preserve">Duomenų atkūrimas (angl. </t>
    </r>
    <r>
      <rPr>
        <i/>
        <sz val="11"/>
        <color theme="1"/>
        <rFont val="Calibri"/>
        <family val="2"/>
        <charset val="186"/>
        <scheme val="minor"/>
      </rPr>
      <t>Data Recovery</t>
    </r>
    <r>
      <rPr>
        <sz val="11"/>
        <color theme="1"/>
        <rFont val="Calibri"/>
        <family val="2"/>
        <scheme val="minor"/>
      </rPr>
      <t>)</t>
    </r>
  </si>
  <si>
    <t xml:space="preserve">Taikyti procesus ir priemones, pajėgias atkurti organizacijos duomenis ir priemones į patikimą, iki incidento buvusią būseną. </t>
  </si>
  <si>
    <t>Sukurti ir nuolat atnaujinti duomenų atkūrimo procesą.</t>
  </si>
  <si>
    <t xml:space="preserve">Automatiškai daryti atsargines kopijas. </t>
  </si>
  <si>
    <t>Užtikrinti atsarginių kopijų apsaugą.</t>
  </si>
  <si>
    <t>Bent vieną duomenų kopiją saugoti izoliuotoje (atskirtoje nuo darbinės) aplinkoje.</t>
  </si>
  <si>
    <t>Kas ketvirtį atlikti bandomąjį duomenų atkūrimą.</t>
  </si>
  <si>
    <r>
      <t xml:space="preserve">Tinklo infrastruktūros valdymas (angl. </t>
    </r>
    <r>
      <rPr>
        <i/>
        <sz val="11"/>
        <color theme="1"/>
        <rFont val="Calibri"/>
        <family val="2"/>
        <charset val="186"/>
        <scheme val="minor"/>
      </rPr>
      <t>Network Infrastructure Management</t>
    </r>
    <r>
      <rPr>
        <sz val="11"/>
        <color theme="1"/>
        <rFont val="Calibri"/>
        <family val="2"/>
        <scheme val="minor"/>
      </rPr>
      <t>)</t>
    </r>
  </si>
  <si>
    <t>Norint sumažinti galimybes piktavaliams rengti kibernetines atakas, veiksmingai valdyti (sekti, pranešti ir pataisyti trūkumus) tinklo įrenginių naudojimą.</t>
  </si>
  <si>
    <t>Užtikrinti, kad tinklo infrastruktūra būtų nuolat atnaujinama</t>
  </si>
  <si>
    <t>Naudoti tinklo segmentavimą, privilegijų ribojimą bei prieinamumo didinimą, užtikrinant saugią tinklo architektūrą.</t>
  </si>
  <si>
    <t>Saugiai valdyti tinklo infrastruktūrą (naudoti SSH, HTTPS ir kitus šifruotus protokolus).</t>
  </si>
  <si>
    <t>Sukurti ir nuolat atnaujinti architektūros schemą (-as) ir kitą tinklo dokumentaciją.</t>
  </si>
  <si>
    <t>Centralizuoti tinklo autentifikavimą, autorizavimą ir auditą (AAA), (angl. Authentication, Authorization, and Auditing).</t>
  </si>
  <si>
    <t>Naudoti saugius tinklo komunikacijos protokolus (pvz. 802.1X, WPA2 Enterprise).</t>
  </si>
  <si>
    <t>Administravimo darbus atlikti tik iš dedikuotų įrenginių (fizinių arba virtualių), atskirtų nuo pagrindinio organizacijos tinklo ir atjungtų nuo interneto.</t>
  </si>
  <si>
    <r>
      <t xml:space="preserve">Tinklo stebėsena ir apsauga (angl. </t>
    </r>
    <r>
      <rPr>
        <i/>
        <sz val="11"/>
        <color theme="1"/>
        <rFont val="Calibri"/>
        <family val="2"/>
        <charset val="186"/>
        <scheme val="minor"/>
      </rPr>
      <t>Network Monitoring and Defense</t>
    </r>
    <r>
      <rPr>
        <sz val="11"/>
        <color theme="1"/>
        <rFont val="Calibri"/>
        <family val="2"/>
        <scheme val="minor"/>
      </rPr>
      <t>)</t>
    </r>
  </si>
  <si>
    <t>Taikyti procesus ir priemones, kad būtų užtikrinta išsami tinklo stebėsena ir apsauga nuo saugumo grėsmių visoje organizacijos tinklo infrastruktūroje.</t>
  </si>
  <si>
    <t>Centralizuoti įspėjimus apie saugumo įvykius.</t>
  </si>
  <si>
    <t>Įdiegti įsilaužimų aptikimo priemonę(angl. Intrusion Detection Solution).</t>
  </si>
  <si>
    <t>Naudoti įsilaužimų į tinklą aptikimo sprendimą (angl. Network Intrusion Detection System).</t>
  </si>
  <si>
    <t>Užtikrinti tinklo srauto filtravimą tarp tinklo segmentų.</t>
  </si>
  <si>
    <t>Valdyti nuotolinių įrenginių prieigą.</t>
  </si>
  <si>
    <t>Saugoti ir analizuoti tinklo srauto įrašus.</t>
  </si>
  <si>
    <t>Įdiegti įsilaužimų prevencijos sprendimą (IPS).</t>
  </si>
  <si>
    <t>Įdiegti įsilaužimų į tinklą prevencijos sprendimą (NIPS).</t>
  </si>
  <si>
    <t>Užtikrinti prievado lygmens prieigos kontrolę.</t>
  </si>
  <si>
    <t>Užtikrinti aplikacijos lygmens filtravimą.</t>
  </si>
  <si>
    <t>Nuolat tobulinti saugumo įvykių pranešimų kriterijus.</t>
  </si>
  <si>
    <r>
      <t>Darbuotojų kibernetinio saugumo sąmoningumo ir įgūdžių mokymai(angl.</t>
    </r>
    <r>
      <rPr>
        <i/>
        <sz val="11"/>
        <color theme="1"/>
        <rFont val="Calibri"/>
        <family val="2"/>
        <charset val="186"/>
        <scheme val="minor"/>
      </rPr>
      <t xml:space="preserve"> Security Awareness and Skills Training</t>
    </r>
    <r>
      <rPr>
        <sz val="11"/>
        <color theme="1"/>
        <rFont val="Calibri"/>
        <family val="2"/>
        <scheme val="minor"/>
      </rPr>
      <t>)</t>
    </r>
  </si>
  <si>
    <t>Užtikrinti, kad organizacijos darbuotojai turėtų reikiamas žinias ir įgūdžius atpažįstant kibernetines grėsmes. Nuolat didinti darbuotojų sąmoningumą sudarant ir taikant kibernetinio saugumo mokymo planą.</t>
  </si>
  <si>
    <t>Sukurti ir vystyti darbuotojų kibernetinio saugumo sąmoningumo programą.</t>
  </si>
  <si>
    <r>
      <t xml:space="preserve">Nuolat mokyti darbuotojus atpažinti socialinės inžinerijos atakas pvz., duomenų viliojimą angl. </t>
    </r>
    <r>
      <rPr>
        <i/>
        <sz val="11"/>
        <color theme="1"/>
        <rFont val="Calibri"/>
        <family val="2"/>
        <charset val="186"/>
        <scheme val="minor"/>
      </rPr>
      <t>phishing</t>
    </r>
    <r>
      <rPr>
        <sz val="11"/>
        <color theme="1"/>
        <rFont val="Calibri"/>
        <family val="2"/>
        <scheme val="minor"/>
      </rPr>
      <t>.</t>
    </r>
  </si>
  <si>
    <t>Supažindinti darbuotojus su gerosiomis autentifikavimo praktikomis pvz., MFA.</t>
  </si>
  <si>
    <t>Supažindinti darbuotojus apie organizacijoje taikomą duomenų tvarkymo politiką, kaip saugoti perduoti, archyvuoti ir naikinti jautrius duomenis.</t>
  </si>
  <si>
    <t>Informuoti darbuotojus apie netyčinio duomenų atskleidimo priežastis.</t>
  </si>
  <si>
    <t>Apmokyti darbuotojus atpažinti saugumo incidentus ir pranešti apie juos.</t>
  </si>
  <si>
    <t>Apmokyti darbuotojus, kaip patikrinti ir pranešti apie pasenusią programinę įrangą.</t>
  </si>
  <si>
    <t xml:space="preserve">Informuoti darbuotojus apie grėsmes kylančias naudojantis nesaugiais tinklais ir perduodant duomenis jais.  </t>
  </si>
  <si>
    <t>Organizuoti tikslinius kibernetinio saugumo mokymus IT administratoriams, naudotojams, vadovams.</t>
  </si>
  <si>
    <r>
      <t xml:space="preserve">Paslaugų teikėjų valdymas (angl. </t>
    </r>
    <r>
      <rPr>
        <i/>
        <sz val="11"/>
        <color theme="1"/>
        <rFont val="Calibri"/>
        <family val="2"/>
        <charset val="186"/>
        <scheme val="minor"/>
      </rPr>
      <t>Service Provider Management</t>
    </r>
    <r>
      <rPr>
        <sz val="11"/>
        <color theme="1"/>
        <rFont val="Calibri"/>
        <family val="2"/>
        <scheme val="minor"/>
      </rPr>
      <t>)</t>
    </r>
  </si>
  <si>
    <t>Sukurti paslaugų teikėjų, kurie administruoja jūsų organizacijos jautrius duomenis ar yra atsakingi už jūsų organizacijos kritinių sistemų priežiūrą, vertinimo procesą. Tai padės pasirinkti patikimus paslaugų teikėjus.</t>
  </si>
  <si>
    <t>Sudaryti ir nuolat atnaujinti trečiųjų šalių paslaugų teikėjų sąrašą.</t>
  </si>
  <si>
    <t>Sudaryti ir nuolat atnaujinti trečiųjų šalių paslaugų teikėjų valdymo politiką.</t>
  </si>
  <si>
    <t>Klasifikuoti trečiųjų šalių paslaugų teikėjus atsižvelgiant  į organizacijos jautrios informacijos pasiekiamumą, turimas prieigas, rizikingumą ir kt.</t>
  </si>
  <si>
    <t>Užtikrinti, kad į sutartis su paslaugų teikėjais būtų įtraukti saugumo reikalavimai.</t>
  </si>
  <si>
    <t>Vertinti trečiųjų šalių paslaugų teikėjus.</t>
  </si>
  <si>
    <t>Kontroliuoti ir stebėti trečiųjų šalių atliekamus veiksmus.</t>
  </si>
  <si>
    <t>Užtikrinti, kad pasibaigus sutarties laikotarpiui su  trečiųjų šalių paslaugų teikėju nedelsiant būtų apribota prieiga prie organizacijos resursų.</t>
  </si>
  <si>
    <r>
      <t>Taikomųjų programų saugumas (angl.</t>
    </r>
    <r>
      <rPr>
        <i/>
        <sz val="11"/>
        <color theme="1"/>
        <rFont val="Calibri"/>
        <family val="2"/>
        <charset val="186"/>
        <scheme val="minor"/>
      </rPr>
      <t xml:space="preserve"> Application Software Security</t>
    </r>
    <r>
      <rPr>
        <sz val="11"/>
        <color theme="1"/>
        <rFont val="Calibri"/>
        <family val="2"/>
        <scheme val="minor"/>
      </rPr>
      <t>)</t>
    </r>
  </si>
  <si>
    <t xml:space="preserve">Valdyti sukurtos ar įgytos PĮ saugumo elementus per visą jų gyvavimo ciklą. Stebėti ir aptikus ištaisyti saugumo spragas, taip užkertant kelią piktavaliams jomis pasinaudoti. </t>
  </si>
  <si>
    <t>Sukurti ir nuolat atnaujinti saugų taikomųjų programų kūrimo procesą.</t>
  </si>
  <si>
    <t>Sukurti ir nuolat atnaujinti procesą, skirtą valdyti pranešimams apie programinės įrangos pažeidžiamumus (pranešimų priėmimas ir nagrinėjimas).</t>
  </si>
  <si>
    <t>Atlikti saugumo pažeidžiamumų atsiradimo priežasčių analizę.</t>
  </si>
  <si>
    <t>Sukurti, veiksmingai valdyti ir nuolat atnaujinti naudojamų trečiųjų šalių programinės įrangos komponentų sąrašus.</t>
  </si>
  <si>
    <t>Naudoti tik saugius ir patikimus trečiųjų šalių paslaugų teikėjų programinės įrangos komponentus.</t>
  </si>
  <si>
    <t xml:space="preserve">Nustatyti taikomųjų programų pažeidžiamumų vertinimo skalę ir prioritetais paremtą pažeidžiamumų valdymo procesą. </t>
  </si>
  <si>
    <t>Naudoti rekomenduojamus saugios konfigūracijos šablonus, kurie padės sustiprinti saugumą aplikacijų infrastruktūros komponentams.</t>
  </si>
  <si>
    <t>Atskirti gamybines ir testuojamas sistemos aplinkas.</t>
  </si>
  <si>
    <t>Mokyti programuotojus saugaus programinio kodo kūrimo principų.</t>
  </si>
  <si>
    <t>Taikyti saugaus projektavimo principus taikomųjų programų architektūrose.</t>
  </si>
  <si>
    <t>Naudoti saugius ir išbandytus modulius ar paslaugas aplikacijos komponentuose.</t>
  </si>
  <si>
    <t>Naudoti statinės ir dinaminės analizės įrankius, siekiant patikrinti, ar laikomasi saugaus programavimo praktikos.</t>
  </si>
  <si>
    <t>Atlikti programos įsilaužimo testavimą</t>
  </si>
  <si>
    <t>Atlikti programos grėsmių modeliavimą.</t>
  </si>
  <si>
    <r>
      <t xml:space="preserve">Incidentų valdymas (angl. </t>
    </r>
    <r>
      <rPr>
        <i/>
        <sz val="11"/>
        <color theme="1"/>
        <rFont val="Calibri"/>
        <family val="2"/>
        <charset val="186"/>
        <scheme val="minor"/>
      </rPr>
      <t>Incident Response Management</t>
    </r>
    <r>
      <rPr>
        <sz val="11"/>
        <color theme="1"/>
        <rFont val="Calibri"/>
        <family val="2"/>
        <scheme val="minor"/>
      </rPr>
      <t>)</t>
    </r>
  </si>
  <si>
    <t>Siekiant užtikrinti organizacijos informacijos ir reputacijos apsaugą ir veikos tęstinumą, sukurti Incidentų valdymo politiką (kibernetinių incidentų valdymo planai, veiklos tęstinumo valdymo planai, atsakingų asmenų ir funkcijų paskirstymas ir t.t.). Tai padės greičiau reaguoti į vykstančias atakas, efektyviau suvaldyti žalą, aptikti įsilaužėlius ir panaikinti jų veiklos padarinius, atkurti tinklo ir sistemų veiklą.</t>
  </si>
  <si>
    <t>Paskirti asmenis, kurie bus atsakingi už kibernetinių incidentų nagrinėjimą.</t>
  </si>
  <si>
    <t>Surinkti ir nuolat atnaujinti kontaktų, su kuriais reikia komunikuoti valdant incidentą, sąrašą (organizacijos darbuotojai, atsakingos institucijos, trečiųjų šalių tiekėjai ir pan.)</t>
  </si>
  <si>
    <t>Sukurti ir nuolat tobulinti pranešimų apie kibernetinius incidentus procesą organizacijoje.</t>
  </si>
  <si>
    <t>Sukurti ir nuolat atnaujinti incidentų valdymo procesą.</t>
  </si>
  <si>
    <t>Paskirti atsakingą už kibernetinius incidentus personalą, nustatyti jų funkcijas ir atsakomybes reaguojant į kibernetinius incidentus.</t>
  </si>
  <si>
    <t>Nustatyti aiškius komunikavimo mechanizmus reaguojant į kibernetinius incidentus.</t>
  </si>
  <si>
    <t>Po incidentų rengti kibernetinio incidento ataskaitas.</t>
  </si>
  <si>
    <t>Aiškiai apibrėžti ir atskirti kibernetinių incidentų ir įvykių ribas.</t>
  </si>
  <si>
    <r>
      <t xml:space="preserve">Įsilaužimo testavimas (angl. </t>
    </r>
    <r>
      <rPr>
        <i/>
        <sz val="11"/>
        <color theme="1"/>
        <rFont val="Calibri"/>
        <family val="2"/>
        <charset val="186"/>
        <scheme val="minor"/>
      </rPr>
      <t>Penetration Testing</t>
    </r>
    <r>
      <rPr>
        <sz val="11"/>
        <color theme="1"/>
        <rFont val="Calibri"/>
        <family val="2"/>
        <scheme val="minor"/>
      </rPr>
      <t>)</t>
    </r>
  </si>
  <si>
    <t>Priemonės tikslas - visapusiškai išbandyti organizacijos (personalo, procesų, technologijų) atsparumą įsilaužimams, imituojant galimus piktavalio veiksmus ir tikslus.</t>
  </si>
  <si>
    <t>Sukurti ir nuolat tobulinti įsilaužimo testavimo programą.</t>
  </si>
  <si>
    <t>Periodiškai atlikti išorinį įsilaužimo testavimą.</t>
  </si>
  <si>
    <t>Pašalinti įsilaužimo testavimo metu aptiktas silpnąsias vietas.</t>
  </si>
  <si>
    <t>Po kiekvieno įsilaužimo testavimo atlikimo pakoreguoti saugos priemones, kad būtų aptinkamos testavimo metu naudotos įsilaužimo technikos.</t>
  </si>
  <si>
    <t>Periodiškai atlikti vidinį įsilaužimo testavimą.</t>
  </si>
  <si>
    <t>5.8 priedas. Kibernetinio saugumo rizikos profiliai</t>
  </si>
  <si>
    <t>Šiame polapyje apžvelgiami dažniausi pažeidžiamumai ir kibernetinio saugumo rizikos skirtinguose veiklos sektoriuose, taip pat remiantis ENISA grėsmių kraštovaizdžio ataskaita („Threat Landscape 2024“) nurodomos specifinės sektorių rizikos ir jautrios sritys, kad organizacija galėtų identifikuoti aktualiausias grėsmes. Tai įrankis, padedantis įvertinti riziką pagal konkrečią veiklą. Periodiškai verta peržvelgti naujausius savo sektoriaus kibernetinių grėsmių aprašymus patikimuose šaltiniuose. Pavyzdžiui, galima susipažinti su ENISA publikuojamomis kibernetinių grėsmių kraštovaizdžio ataskaitomis, CERT-EU metinėmis grėsmių tendencijų apžvalgomis ir Nacionalinio kibernetinio saugumo centro parengtomis nacionalinėmis kibernetinio saugumo būklės ataskaitomis. Šie šaltiniai padės laiku atnaujinti jūsų organizacijos rizikos profilį, atsižvelgiant į naujausias grėsmes konkrečiame sektoriuje.
Naudingi šaltiniai:
ENISA grėsmių kraštovaizdžio ataskaita („Threat Landscape 2024“);
CERT-EU Threat Landscape ataskaitos, https://cert.europa.eu/publications/threat-intelligence;
NKSC nacionalinės kibernetinio saugumo būklės ataskaitos, https://www.nksc.lt/rkgc/ataskaitos.html.</t>
  </si>
  <si>
    <t>Sektorius</t>
  </si>
  <si>
    <t>Rizikų profilis</t>
  </si>
  <si>
    <t>Grėsmių katalogo atitikmenys</t>
  </si>
  <si>
    <t>Energetika</t>
  </si>
  <si>
    <t>1. Paskirstytoji paslaugų trikdymo ataka (DDoS)</t>
  </si>
  <si>
    <t>GR.51 Paslaugos blokavimas</t>
  </si>
  <si>
    <t>2. Išpirkos reikalaujanti programinė įranga</t>
  </si>
  <si>
    <t>GR.50 Kenkimo programinė įranga</t>
  </si>
  <si>
    <t>Transportas</t>
  </si>
  <si>
    <t>Bankininkystė</t>
  </si>
  <si>
    <t>2. Duomenų pažeidimai</t>
  </si>
  <si>
    <t>GR.26 Jautrios informacijos vientisumo praradimas</t>
  </si>
  <si>
    <t>3. Išpirkos reikalaujanti programinė įranga</t>
  </si>
  <si>
    <t>Finansų rinkos infrastruktūros</t>
  </si>
  <si>
    <t>1. Duomenų pažeidimai</t>
  </si>
  <si>
    <t>3. Socialinė inžinerija</t>
  </si>
  <si>
    <t>GR.53 Socialinė inžinerija</t>
  </si>
  <si>
    <t>Sveikatos apsauga</t>
  </si>
  <si>
    <t>1. Išpirkos reikalaujanti programinė įranga</t>
  </si>
  <si>
    <t>2. Duomenų nutekinimas</t>
  </si>
  <si>
    <t>GR.23 Jautrios informacijos atskleidimas</t>
  </si>
  <si>
    <t>Geriamasis vanduo</t>
  </si>
  <si>
    <t>Nuotekos</t>
  </si>
  <si>
    <t>1. Paslaugų trikdymai</t>
  </si>
  <si>
    <t>Skaitmeninė infrastruktūra</t>
  </si>
  <si>
    <t>2. Socialinė inžinerija</t>
  </si>
  <si>
    <t>3. Kenkimo programinė įranga</t>
  </si>
  <si>
    <t>Viešasis administravimas</t>
  </si>
  <si>
    <t>3. Duomenų pažeidimai</t>
  </si>
  <si>
    <t>Kosmosas</t>
  </si>
  <si>
    <t>Duomenų nėra; sektorius turintis aukštos vertės taikinius</t>
  </si>
  <si>
    <t>Pašto ir kurjerių paslaugos</t>
  </si>
  <si>
    <t>1. Duomenų vagystės</t>
  </si>
  <si>
    <t>Atliekų tvarkymas</t>
  </si>
  <si>
    <t>Duomenų nėra; sektorius laikomas mažiau paveikiu</t>
  </si>
  <si>
    <t>Cheminė pramonė</t>
  </si>
  <si>
    <t>1. Tiekimo grandinės pažeidimai</t>
  </si>
  <si>
    <t>GR.12 Teikėjo paslaugų sutrikimas arba teikėjo įrangos gedimas</t>
  </si>
  <si>
    <t>Maisto gamyba, perdirbimas ir paskirstymas</t>
  </si>
  <si>
    <t>2. Tiekimo grandinės pažeidimai</t>
  </si>
  <si>
    <t>Gamyba</t>
  </si>
  <si>
    <t>2. Tiekimo grandinės kompromizacija</t>
  </si>
  <si>
    <t>Tinklų ir informacinių sistemų paslaugų teikėjai</t>
  </si>
  <si>
    <t>1. Socialinė inžinerija</t>
  </si>
  <si>
    <t>3. Paskirstytoji paslaugų trikdymo ataka (DDoS)</t>
  </si>
  <si>
    <t>Moksliniai tyrimai</t>
  </si>
  <si>
    <t>Svarbiausių vaistų ir medicinos prietaisų gamyba ir paskirstymas</t>
  </si>
  <si>
    <t>5.9 priedas. Valdymo plano šablonas</t>
  </si>
  <si>
    <t>Šiame polapyje planuojami konkretūs rizikos mažinimo ar kontrolės veiksmai, taip pat gali būti nurodomi atsakingi asmenys, terminai, taikytinos priemonės ir stebėsenos būdai. Tai šablonas, padedantis atsižvelgiant į rizikos vertinimo rezultatus priimti sprendimus ir parengti veiksmų planą.
PASTABA. Valdymo planas pildomas automatiškai pagal polapio „5.2 Rizikos registras“ duomenis. Kad konkreti eilutė būtų užpildyta, pirmiausia B stulpelyje pasirenkamas atitinkamas rizikos registro numeris. Tik tuomet kiti duomenys iš registro bus automatiškai perkelti į šią formą.
Stulpeliai „Reikalingi resursai“, „Reikalingas biudžetas“, „Biudžeto būsena“, „Įgyvendinimo terminas ir Rizikos valdymo etapas“ pildomi rankiniu būdu. Jei bus pakeista polapio „5.2 Rizikos registras“ struktūra, reikės atitinkamai pakoreguoti ir duomenų tikrinimo (angl. data validation) nustatymus B stulpelyje.</t>
  </si>
  <si>
    <t>Rizikos registro Nr.</t>
  </si>
  <si>
    <t>Rizikos savininkas</t>
  </si>
  <si>
    <t>Reikalingi resursai</t>
  </si>
  <si>
    <t xml:space="preserve">Reikalingas biudžetas </t>
  </si>
  <si>
    <t>Biudžetas</t>
  </si>
  <si>
    <t>Įgyvendinimo terminas</t>
  </si>
  <si>
    <t>Rizikos valdymo etapas</t>
  </si>
  <si>
    <t>5.10 priedas. Ataskaitos šablonas</t>
  </si>
  <si>
    <r>
      <t xml:space="preserve">Kibernetinio saugumo rizikos vertinimo ataskaita – tai struktūruotas dokumentas, kuriame apibendrinami rizikos vertinimo proceso rezultatai. Ši ataskaita reikalinga kaip įrodymas, kad organizacija tinkamai vertina ir valdo su kibernetiniu saugumu susijusias rizikas. Tai svarbu ne tik vidaus kontrolei, bet ir išorės suinteresuotosioms šalims, pavyzdžiui, priežiūros institucijoms, partneriams ar auditoriams.                                                                                                                                                                                                                                                                                
Ataskaitos šablonas paeteikiamas </t>
    </r>
    <r>
      <rPr>
        <i/>
        <sz val="11"/>
        <color theme="1"/>
        <rFont val="Calibri"/>
        <family val="2"/>
        <charset val="186"/>
        <scheme val="minor"/>
      </rPr>
      <t>Word</t>
    </r>
    <r>
      <rPr>
        <sz val="11"/>
        <color theme="1"/>
        <rFont val="Calibri"/>
        <family val="2"/>
        <scheme val="minor"/>
      </rPr>
      <t xml:space="preserve"> formatu.</t>
    </r>
  </si>
  <si>
    <t>Kibernetinio saugumo rizikos vertinimo ataskaitos šablonas</t>
  </si>
  <si>
    <t xml:space="preserve"> 5.11 priedas. Programinė įranga</t>
  </si>
  <si>
    <t>Šis polapis skirtas rekomenduojamai programinei įrangai, kuri gali būti naudojama kibernetinio saugumo rizikos vertinimui atlikti. Čia išvardytos priemonės padeda identifikuoti, analizuoti ir įvertinti rizikas bei dokumentuoti vertinimo rezultatus. Tai praktiniai įrankiai, palengvinantys rizikos valdymo procesų skaitmenizavimą ir efektyvumą organizacijoje.</t>
  </si>
  <si>
    <t>Darbo proceso sluoksnis</t>
  </si>
  <si>
    <t>Įrankis (naujausia versija / licencija)</t>
  </si>
  <si>
    <t>Ką suteikia</t>
  </si>
  <si>
    <t>Pritaikymas NIS2 &amp; ISO 27001 programoms</t>
  </si>
  <si>
    <t>Valdymas, rizika ir atitiktis (GRC) / rizikos registras</t>
  </si>
  <si>
    <r>
      <rPr>
        <i/>
        <sz val="11"/>
        <color theme="1"/>
        <rFont val="Calibri"/>
        <family val="2"/>
        <charset val="186"/>
        <scheme val="minor"/>
      </rPr>
      <t xml:space="preserve">SimpleRisk Core </t>
    </r>
    <r>
      <rPr>
        <sz val="11"/>
        <color theme="1"/>
        <rFont val="Calibri"/>
        <family val="2"/>
        <scheme val="minor"/>
      </rPr>
      <t>• AGPL</t>
    </r>
  </si>
  <si>
    <t>Išsamus rizikos registras, kontrolės biblioteka, ataskaitos ir ISO/NIS2 klausimynai</t>
  </si>
  <si>
    <t>Geras „viskas viename“ sprendimas MVĮ ar pradedantiems GRC naudotojams</t>
  </si>
  <si>
    <r>
      <rPr>
        <i/>
        <sz val="11"/>
        <color theme="1"/>
        <rFont val="Calibri"/>
        <family val="2"/>
        <charset val="186"/>
        <scheme val="minor"/>
      </rPr>
      <t>OpenGRC 2024</t>
    </r>
    <r>
      <rPr>
        <sz val="11"/>
        <color theme="1"/>
        <rFont val="Calibri"/>
        <family val="2"/>
        <scheme val="minor"/>
      </rPr>
      <t xml:space="preserve"> • AGPL</t>
    </r>
  </si>
  <si>
    <t>Lengvas internetinis GRC; susieja standartus ir kontrolės priemones; audito darbo eiga</t>
  </si>
  <si>
    <t>Labai greitai įdiegiamas; puiki skaičiuoklių alternatyva</t>
  </si>
  <si>
    <r>
      <rPr>
        <i/>
        <sz val="11"/>
        <color theme="1"/>
        <rFont val="Calibri"/>
        <family val="2"/>
        <charset val="186"/>
        <scheme val="minor"/>
      </rPr>
      <t xml:space="preserve">Eramba Community </t>
    </r>
    <r>
      <rPr>
        <sz val="11"/>
        <color theme="1"/>
        <rFont val="Calibri"/>
        <family val="2"/>
        <scheme val="minor"/>
      </rPr>
      <t>• AGPL</t>
    </r>
  </si>
  <si>
    <t>Brandus paketas su ISO 27001/PCI/NIS2 šablonais ir įrodymų biblioteka</t>
  </si>
  <si>
    <t>Didelė bendruomenė ir šablonai sumažina politikų rašymo laiką</t>
  </si>
  <si>
    <r>
      <rPr>
        <i/>
        <sz val="11"/>
        <color theme="1"/>
        <rFont val="Calibri"/>
        <family val="2"/>
        <charset val="186"/>
        <scheme val="minor"/>
      </rPr>
      <t xml:space="preserve">CISO Assistant </t>
    </r>
    <r>
      <rPr>
        <sz val="11"/>
        <color theme="1"/>
        <rFont val="Calibri"/>
        <family val="2"/>
        <scheme val="minor"/>
      </rPr>
      <t>• MIT</t>
    </r>
  </si>
  <si>
    <t>Paprastesnė naudotojo sąsaja, savianalizės vedlys keliems standartams (NIST CSF, NIS2, ISO)</t>
  </si>
  <si>
    <t>Tinka mikroorganizacijoms kaip pradinio lygio sprendimas</t>
  </si>
  <si>
    <t>Turto inventorius (žinok, ką turi apsaugoti)</t>
  </si>
  <si>
    <r>
      <rPr>
        <i/>
        <sz val="11"/>
        <color theme="1"/>
        <rFont val="Calibri"/>
        <family val="2"/>
        <charset val="186"/>
        <scheme val="minor"/>
      </rPr>
      <t>Open-AudIT v5.6.4</t>
    </r>
    <r>
      <rPr>
        <sz val="11"/>
        <color theme="1"/>
        <rFont val="Calibri"/>
        <family val="2"/>
        <scheme val="minor"/>
      </rPr>
      <t xml:space="preserve"> • GPL</t>
    </r>
  </si>
  <si>
    <t>Automatiškai aptinka įrenginius ir programinę įrangą; seka konfigūracijų pokyčius; eksportuoja CSV/JSON formatu</t>
  </si>
  <si>
    <t>Palaiko turto valdymo atsakomybes pagal NIS2 21(2)(a) straipsnį</t>
  </si>
  <si>
    <t>Konfigūracijų ir politikų vertinimas</t>
  </si>
  <si>
    <r>
      <rPr>
        <i/>
        <sz val="11"/>
        <color theme="1"/>
        <rFont val="Calibri"/>
        <family val="2"/>
        <charset val="186"/>
        <scheme val="minor"/>
      </rPr>
      <t xml:space="preserve">OpenSCAP </t>
    </r>
    <r>
      <rPr>
        <sz val="11"/>
        <color theme="1"/>
        <rFont val="Calibri"/>
        <family val="2"/>
        <scheme val="minor"/>
      </rPr>
      <t>• LGPL</t>
    </r>
  </si>
  <si>
    <t>SCAP sertifikuoti skenavimai pagal saugos gairių šablonus (CIS, DISA STIG, NIST, EUCS)</t>
  </si>
  <si>
    <t>Greiti įrodymai apie pagrindines technines saugos priemones (NIS2 21(2))</t>
  </si>
  <si>
    <t>Tinklo / kompiuterių pažeidžiamumų skenavimas</t>
  </si>
  <si>
    <r>
      <rPr>
        <i/>
        <sz val="11"/>
        <color theme="1"/>
        <rFont val="Calibri"/>
        <family val="2"/>
        <charset val="186"/>
        <scheme val="minor"/>
      </rPr>
      <t>OpenVAS / Greenbone Community</t>
    </r>
    <r>
      <rPr>
        <sz val="11"/>
        <color theme="1"/>
        <rFont val="Calibri"/>
        <family val="2"/>
        <scheme val="minor"/>
      </rPr>
      <t xml:space="preserve"> • GPL</t>
    </r>
  </si>
  <si>
    <t>Daugiau nei 120 000 testų, CVSS vertinimas, politikos auditas, kasdieniai atnaujinimai</t>
  </si>
  <si>
    <t>Apima pažeidžiamumų valdymą ir jų atskleidimą; padeda vertinti riziką</t>
  </si>
  <si>
    <t>Pažeidžiamumų išvedimas ir suvestinės</t>
  </si>
  <si>
    <r>
      <rPr>
        <i/>
        <sz val="11"/>
        <color theme="1"/>
        <rFont val="Calibri"/>
        <family val="2"/>
        <charset val="186"/>
        <scheme val="minor"/>
      </rPr>
      <t>Faraday 2025.6</t>
    </r>
    <r>
      <rPr>
        <sz val="11"/>
        <color theme="1"/>
        <rFont val="Calibri"/>
        <family val="2"/>
        <scheme val="minor"/>
      </rPr>
      <t xml:space="preserve"> • GPL</t>
    </r>
  </si>
  <si>
    <t>Normalizuoja duomenis iš 150+ skenerių į vieną suvestinę su metrikomis</t>
  </si>
  <si>
    <t>Suteikia rizikos tendencijas ir SLA vadovybei</t>
  </si>
  <si>
    <t>DevSecOps / programoms būdingi pažeidžiamumai</t>
  </si>
  <si>
    <r>
      <rPr>
        <i/>
        <sz val="11"/>
        <color theme="1"/>
        <rFont val="Calibri"/>
        <family val="2"/>
        <charset val="186"/>
        <scheme val="minor"/>
      </rPr>
      <t>OWASP DefectDojo 3.1</t>
    </r>
    <r>
      <rPr>
        <sz val="11"/>
        <color theme="1"/>
        <rFont val="Calibri"/>
        <family val="2"/>
        <charset val="186"/>
        <scheme val="minor"/>
      </rPr>
      <t xml:space="preserve"> • BSD-3</t>
    </r>
  </si>
  <si>
    <t>Sujungia ir filtruoja daugiau nei 200 įrankių išvestį; 2025 m. versija su rizikos prioritizavimu</t>
  </si>
  <si>
    <t>Idealu gamintojams, kuriems reikia apsaugoti programinės įrangos tiekimo grandinę</t>
  </si>
  <si>
    <t>Grėsmių ir architektūros modeliavimas</t>
  </si>
  <si>
    <r>
      <rPr>
        <i/>
        <sz val="11"/>
        <color theme="1"/>
        <rFont val="Calibri"/>
        <family val="2"/>
        <charset val="186"/>
        <scheme val="minor"/>
      </rPr>
      <t>OWASP Threat Dragon 2.4</t>
    </r>
    <r>
      <rPr>
        <sz val="11"/>
        <color theme="1"/>
        <rFont val="Calibri"/>
        <family val="2"/>
        <charset val="186"/>
        <scheme val="minor"/>
      </rPr>
      <t xml:space="preserve"> (2025 m. kovas) • BSD-3</t>
    </r>
  </si>
  <si>
    <t>STRIDE / LINDDUN / CIA diagramos; automatiškai generuoja grėsmes ir jų šalinimo priemones</t>
  </si>
  <si>
    <t>Fiksuoja projektavimo etapo rizikas, kurias dažnai praleidžia automatiniai skeneriai</t>
  </si>
  <si>
    <t>RMF / atitikties dokumentavimo paketai</t>
  </si>
  <si>
    <r>
      <rPr>
        <i/>
        <sz val="11"/>
        <color theme="1"/>
        <rFont val="Calibri"/>
        <family val="2"/>
        <charset val="186"/>
        <scheme val="minor"/>
      </rPr>
      <t xml:space="preserve">OpenRMF OSS </t>
    </r>
    <r>
      <rPr>
        <sz val="11"/>
        <color theme="1"/>
        <rFont val="Calibri"/>
        <family val="2"/>
        <charset val="186"/>
        <scheme val="minor"/>
      </rPr>
      <t>• GPL-3</t>
    </r>
  </si>
  <si>
    <t>Importuoja SCAP, STIG, Nessus; automatiškai generuoja įrodymų bazę pagal NIST kontrolės priemones</t>
  </si>
  <si>
    <t>Naudinga, kai auditoriai reikalauja išsamių įgyvendinimo įrodymų</t>
  </si>
  <si>
    <t>Pažeidžiamumų informacijos paieška / analizė</t>
  </si>
  <si>
    <r>
      <rPr>
        <i/>
        <sz val="11"/>
        <color theme="1"/>
        <rFont val="Calibri"/>
        <family val="2"/>
        <charset val="186"/>
        <scheme val="minor"/>
      </rPr>
      <t>Vulnerability Lookup</t>
    </r>
    <r>
      <rPr>
        <sz val="11"/>
        <color theme="1"/>
        <rFont val="Calibri"/>
        <family val="2"/>
        <charset val="186"/>
        <scheme val="minor"/>
      </rPr>
      <t xml:space="preserve">, </t>
    </r>
    <r>
      <rPr>
        <i/>
        <sz val="11"/>
        <color theme="1"/>
        <rFont val="Calibri"/>
        <family val="2"/>
        <charset val="186"/>
        <scheme val="minor"/>
      </rPr>
      <t>CIRCL.lu</t>
    </r>
  </si>
  <si>
    <t>Ieško pažeidžiamumų pagal CVE, produktą ar tiekėją; pateikia CVSS balus, techninius duomenis, JSON API</t>
  </si>
  <si>
    <t>Naudinga rizikos vertinimui, automatiniam CVE sekimui, bei pažeidžiamumų stebėsenai pagal ISO 27001 ir NIS2 reikalavimus</t>
  </si>
  <si>
    <t>5.12 priedas. Scenarijai</t>
  </si>
  <si>
    <t xml:space="preserve">Rizikos scenarijų rengimas – tai metodas, leidžiantis sistemiškai modeliuoti galimą incidentų eigą, atsižvelgiant į rizikos veiksnių tarpusavio sąsajas ir priklausomybes tarp sistemų. Scenarijai padeda ne tik nustatyti konkrečią rizikos situaciją, bet ir analizuoti, kaip vienas įvykis gali išprovokuoti rizikų grandinę (angl. cascading). Taigi organizacija gali geriau suprasti kibernetiniam saugumui kylančias rizikas, nei jas vertindama atskirai. Nors šią metodiką taikyti nėra būtina, tačiau ji gali būti naudinga organizacijoms, kurios turi sudėtingas informacines sistemas ir kuriose vyksta daug susijusių procesų.
</t>
  </si>
  <si>
    <t>Rizikos scenarijaus pridėtinė vertė</t>
  </si>
  <si>
    <t xml:space="preserve">Šio scenarijaus analizė suteikia pridėtinę vertę ir papildo rizikų registrą:
1. parodo, kaip atskiros rizikos yra tarpusavyje susijusios ir sudaro vientisą atakos grandinę; 
2. parodo, kaip iš pirmo žvilgsnio atrodantys nedideli pažeidžiamumai gali sukelti kritinį poveikį organizacijai (pvz., nuo paprastos sukčiavimo atakos iki medicininių duomenų vagystės);
3. identifikuoja kritinius kontrolės priemonių taikymo taškus, kuriuose galima sumažinti atakos poveikį;
4. padeda geriau suprasti, kokių saugumo priemonių trūksta skirtinguose atakos etapuose;
5. leidžia nustatyti saugumo kontrolės priemonių, padedančių nutraukti atakos grandinę, pirmumą;
6. suteikia aiškesnį galimos žalos organizacijos veiklai saugumo incidento atveju vaizdą;
7. padeda teikti informaciją apie riziką organizacijos vadovybei suprantamu būdu.
</t>
  </si>
  <si>
    <t>Rizikos scenarijaus pavyzdinė eiga</t>
  </si>
  <si>
    <t>Eil. Nr.</t>
  </si>
  <si>
    <t>Pažeidžiamumai</t>
  </si>
  <si>
    <t>1.</t>
  </si>
  <si>
    <t>Administracijos darbuotojas gauna kibernetinio nusikaltėlio el. laišką, kuriame nurodoma svetainės nuoroda. Paspaudus nuorodą, parsiunčiama kenkimo programa. Dėl mokymų trūkumo administracijos darbuotojas paspaudžia šią nuorodą.</t>
  </si>
  <si>
    <r>
      <t xml:space="preserve">Nepakankamas saugumo mokymas </t>
    </r>
    <r>
      <rPr>
        <b/>
        <sz val="11"/>
        <color theme="1"/>
        <rFont val="Calibri"/>
        <family val="2"/>
        <charset val="186"/>
        <scheme val="minor"/>
      </rPr>
      <t>(PZ.45)</t>
    </r>
    <r>
      <rPr>
        <sz val="11"/>
        <color theme="1"/>
        <rFont val="Calibri"/>
        <family val="2"/>
        <scheme val="minor"/>
      </rPr>
      <t xml:space="preserve">;
</t>
    </r>
  </si>
  <si>
    <t>2.</t>
  </si>
  <si>
    <t>Netyčia parsisiuntus kenkimo programą kompiuterio operacinė sistema neskenuoja failo ir leidžia įdiegti kenkimo programą.</t>
  </si>
  <si>
    <r>
      <t>Neteisingas parametrų nustatymas</t>
    </r>
    <r>
      <rPr>
        <b/>
        <sz val="11"/>
        <color theme="1"/>
        <rFont val="Calibri"/>
        <family val="2"/>
        <charset val="186"/>
        <scheme val="minor"/>
      </rPr>
      <t xml:space="preserve"> (PZ.11)</t>
    </r>
  </si>
  <si>
    <t>3.</t>
  </si>
  <si>
    <t>Per parsiųstą programą, piktavalis gauna nuotolinę prieigą prie vidinio organizacijos tinklo.</t>
  </si>
  <si>
    <r>
      <t xml:space="preserve">Nesaugi tinklo architektūra </t>
    </r>
    <r>
      <rPr>
        <b/>
        <sz val="11"/>
        <color theme="1"/>
        <rFont val="Calibri"/>
        <family val="2"/>
        <charset val="186"/>
        <scheme val="minor"/>
      </rPr>
      <t>(PZ.39)</t>
    </r>
  </si>
  <si>
    <t>4.</t>
  </si>
  <si>
    <t>Dėl kiekvieno galimo administratoriaus prisijungimo ir nesaugios slaptažodžių maišos (t. y. sumaišymo) (angl. password hash) piktavalis gali gauti administratoriaus prisijungimo duomenis.</t>
  </si>
  <si>
    <r>
      <t xml:space="preserve">Neteisingas prieigos teisių suteikimas </t>
    </r>
    <r>
      <rPr>
        <b/>
        <sz val="11"/>
        <color theme="1"/>
        <rFont val="Calibri"/>
        <family val="2"/>
        <charset val="186"/>
        <scheme val="minor"/>
      </rPr>
      <t>(PZ.6)</t>
    </r>
  </si>
  <si>
    <t>5.</t>
  </si>
  <si>
    <t>Dėl prastai saugomų slaptažodžių kibernetinis nusikaltėlis gali gauti prieigą prie administratoriaus paskyros ir pasiekti duomenų bazę, kurioje saugomi jautrūs klientų duomenys.</t>
  </si>
  <si>
    <t>6.</t>
  </si>
  <si>
    <t>Duomenų bazėje nesaugomi duomenų bazės veiklos žurnalai, todėl piktavaliui sėkmingai nutekinus medicininius duomenis apie įvykį nėra iš karto sužinoma ar jis atsekamas.</t>
  </si>
  <si>
    <r>
      <t xml:space="preserve">Nepakankama žurnalų konfigūracija audito sekos tikslais </t>
    </r>
    <r>
      <rPr>
        <b/>
        <sz val="11"/>
        <color theme="1"/>
        <rFont val="Calibri"/>
        <family val="2"/>
        <charset val="186"/>
        <scheme val="minor"/>
      </rPr>
      <t>(PZ.5)</t>
    </r>
  </si>
  <si>
    <t>IRT paslaugų tiekėjai</t>
  </si>
  <si>
    <t>Programinės įrangos tiekėjai</t>
  </si>
  <si>
    <t>Techninės įrangos tiekėjai</t>
  </si>
  <si>
    <t>Kibernetinio saugumo paslaugų tiekėjai</t>
  </si>
  <si>
    <t>Biuro patalpos</t>
  </si>
  <si>
    <t>Serverių patalpos</t>
  </si>
  <si>
    <t>Gamybinės patalpos</t>
  </si>
  <si>
    <t>Klientų aptarnavimui skirtos patalpos</t>
  </si>
  <si>
    <t>Sandėliavimo patalpos</t>
  </si>
  <si>
    <t>Ūkinės patalpos</t>
  </si>
  <si>
    <t>T.PA. 1</t>
  </si>
  <si>
    <r>
      <t>Nepakankamai (</t>
    </r>
    <r>
      <rPr>
        <i/>
        <sz val="11"/>
        <rFont val="Calibri"/>
        <family val="2"/>
        <scheme val="minor"/>
      </rPr>
      <t>insufficient</t>
    </r>
    <r>
      <rPr>
        <sz val="11"/>
        <rFont val="Calibri"/>
        <family val="2"/>
        <scheme val="minor"/>
      </rPr>
      <t>) suplanuotas reguliarus techninės įrangos keitimas</t>
    </r>
  </si>
  <si>
    <t>Kritinių žaliavų ar komunalinių paslaugų, pavyzdžiui, vandens, dujų ar šildymo, vėdinimo ir oro kondicionavimo (ŠVOK), sutrikimai  gali sutrikdyti verslo procesus ir organizacijos veiklą.</t>
  </si>
  <si>
    <t>Užtikrinti, kad jungiantis prie organizacijos infrastruktūros iš išorės būtų naudojamas virtualusis privatusis tinklas (VPN).</t>
  </si>
  <si>
    <t>Naudotojams taikomi papildomi sudarymo ir valdymo slaptažodžių reikalavimai: slaptažodis turi būti keičiamas ne rečiau kaip kas 6 mėnesius, slaptažodį turi sudaryti ne mažiau kaip 10 simbolių, keičiamo slaptažodžio neturi būti leidžiama sudaryti iš buvusių 6 paskutinių slaptažodžių, pirmąkart prisijungus prie tinklų ir informacinių sistemų, turi būti reikalaujama, kad naudotojas pakeistų slaptažodį, naudotojas turi turėti galimybę bet kuriuo metu pasikeisti slaptažodį.</t>
  </si>
  <si>
    <r>
      <t xml:space="preserve">Įgyvendinti atpažinties, tapatumo patvirtinimo ir naudojimosi kontrolės reikalavimus, kibernetinio saugumo subjekto svetainėms, pasiekiamoms iš viešųjų elektroninių ryšių tinklų: programiniame kode draudžiama išsaugoti duomenis (vardą, slaptažodį, aplikacijų programavimo sąsajas (angl. Application programming interface) raktus / ženklus (angl. </t>
    </r>
    <r>
      <rPr>
        <i/>
        <sz val="11"/>
        <color rgb="FF000000"/>
        <rFont val="Calibri"/>
        <family val="2"/>
        <charset val="186"/>
      </rPr>
      <t>Token</t>
    </r>
    <r>
      <rPr>
        <sz val="11"/>
        <color rgb="FF000000"/>
        <rFont val="Calibri"/>
        <family val="2"/>
        <charset val="1"/>
      </rPr>
      <t>) ir kt.), kuriuos atskleidus gali būti pasinaudota prieiga prie įrenginių, resursų, paskyrų ar valdiklių.</t>
    </r>
  </si>
  <si>
    <t xml:space="preserve">Informacijos saugumo politika ir konkretaus dalyko politika turi būti nustatyta, vadovybės patvirtinta, paskelbta, apie ją turi būti informuotas susijęs personalas ir susijusios suinteresuotosios šalys. Informacijos saugumo politika ir konkretaus dalyko politika turi būti pripažįstama ir peržiūrima suplanuotais intervalais bei kai atsiranda reikšmingų pokyčų. </t>
  </si>
  <si>
    <t xml:space="preserve">Drausti ir kontroliuoti kenkėjiško programinio kodo diegimą, plitimą ir vykdymą organizacijos įrenginiuose. </t>
  </si>
  <si>
    <t>REG. 5</t>
  </si>
  <si>
    <t>REG. 6</t>
  </si>
  <si>
    <t>REG. 7</t>
  </si>
  <si>
    <t>REG. 8</t>
  </si>
  <si>
    <t>REG. 9</t>
  </si>
  <si>
    <t>REG. 10</t>
  </si>
  <si>
    <t>REG. 11</t>
  </si>
  <si>
    <t>REG. 12</t>
  </si>
  <si>
    <t>REG. 13</t>
  </si>
  <si>
    <t>REG. 14</t>
  </si>
  <si>
    <t>REG. 15</t>
  </si>
  <si>
    <t>REG. 16</t>
  </si>
  <si>
    <t>REG.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</si>
</sst>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2]\ * #,##0.00_-;\-[$€-2]\ * #,##0.00_-;_-[$€-2]\ * &quot;-&quot;??_-;_-@_-"/>
    <numFmt numFmtId="165" formatCode="&quot;&quot;"/>
    <numFmt numFmtId="166" formatCode="&quot; &quot;"/>
    <numFmt numFmtId="167" formatCode=";;;"/>
    <numFmt numFmtId="168" formatCode="&quot;&lt;&quot;#,##0.00\ [$€-427];&quot;&lt;&quot;\-#,##0.00\ [$€-427];&quot;-&quot;\ [$€-427];"/>
    <numFmt numFmtId="169" formatCode="&quot;&gt;&quot;#,##0.00\ [$€-427];&quot;&gt;&quot;\-#,##0.00\ [$€-427];&quot;-&quot;\ [$€-427];"/>
    <numFmt numFmtId="170" formatCode="0.00%;\-0.00%;&quot;- %&quot;"/>
    <numFmt numFmtId="171" formatCode="[Red]&quot;&lt;&quot;0.00%;[Red]&quot;&lt;&quot;0.00%;&quot;- %&quot;"/>
    <numFmt numFmtId="172" formatCode="[Red]&quot;&gt;&quot;0.00%;[Red]&quot;&gt;&quot;0.00%;[Red]&quot;- %&quot;"/>
    <numFmt numFmtId="173" formatCode="#,##0\ [$€-1];[Red]\-#,##0\ [$€-1]"/>
  </numFmts>
  <fonts count="57"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name val="Calibri"/>
      <family val="2"/>
      <charset val="186"/>
    </font>
    <font>
      <sz val="11"/>
      <color theme="1"/>
      <name val="Aptos"/>
      <family val="2"/>
    </font>
    <font>
      <b/>
      <sz val="11"/>
      <color theme="1"/>
      <name val="Aptos"/>
      <family val="2"/>
    </font>
    <font>
      <b/>
      <sz val="11"/>
      <color theme="1"/>
      <name val="Calibri"/>
      <family val="2"/>
      <scheme val="minor"/>
    </font>
    <font>
      <sz val="8"/>
      <name val="Calibri"/>
      <family val="2"/>
      <scheme val="minor"/>
    </font>
    <font>
      <sz val="11"/>
      <color rgb="FFFF0000"/>
      <name val="Calibri"/>
      <family val="2"/>
      <charset val="186"/>
      <scheme val="minor"/>
    </font>
    <font>
      <b/>
      <sz val="11"/>
      <color theme="1"/>
      <name val="Calibri"/>
      <family val="2"/>
      <charset val="186"/>
      <scheme val="minor"/>
    </font>
    <font>
      <b/>
      <sz val="18"/>
      <color theme="1"/>
      <name val="Calibri"/>
      <family val="2"/>
      <charset val="186"/>
      <scheme val="minor"/>
    </font>
    <font>
      <sz val="11"/>
      <color rgb="FFFF0000"/>
      <name val="Calibri"/>
      <family val="2"/>
      <scheme val="minor"/>
    </font>
    <font>
      <sz val="11"/>
      <color theme="1"/>
      <name val="Calibri"/>
      <family val="2"/>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theme="1"/>
      <name val="Calibri"/>
      <family val="2"/>
      <charset val="238"/>
      <scheme val="minor"/>
    </font>
    <font>
      <sz val="11"/>
      <name val="Calibri"/>
      <family val="2"/>
      <scheme val="minor"/>
    </font>
    <font>
      <u/>
      <sz val="11"/>
      <color theme="10"/>
      <name val="Calibri"/>
      <family val="2"/>
      <scheme val="minor"/>
    </font>
    <font>
      <sz val="11"/>
      <color theme="1"/>
      <name val="Aptos Narrow"/>
      <family val="2"/>
    </font>
    <font>
      <sz val="11"/>
      <color rgb="FF000000"/>
      <name val="Aptos"/>
      <family val="2"/>
    </font>
    <font>
      <sz val="11"/>
      <color theme="0"/>
      <name val="Calibri"/>
      <family val="2"/>
      <scheme val="minor"/>
    </font>
    <font>
      <b/>
      <sz val="12"/>
      <name val="Calibri"/>
      <family val="2"/>
      <scheme val="minor"/>
    </font>
    <font>
      <b/>
      <sz val="11"/>
      <color theme="0"/>
      <name val="Calibri"/>
      <family val="2"/>
      <scheme val="minor"/>
    </font>
    <font>
      <b/>
      <sz val="11"/>
      <color theme="0"/>
      <name val="Calibri"/>
      <family val="2"/>
      <charset val="186"/>
      <scheme val="minor"/>
    </font>
    <font>
      <sz val="11"/>
      <color theme="0"/>
      <name val="Calibri"/>
      <family val="2"/>
      <charset val="186"/>
      <scheme val="minor"/>
    </font>
    <font>
      <b/>
      <sz val="11"/>
      <name val="Calibri"/>
      <family val="2"/>
      <charset val="186"/>
      <scheme val="minor"/>
    </font>
    <font>
      <sz val="11"/>
      <name val="Calibri"/>
      <family val="2"/>
      <charset val="186"/>
      <scheme val="minor"/>
    </font>
    <font>
      <b/>
      <sz val="12"/>
      <color theme="1"/>
      <name val="Calibri"/>
      <family val="2"/>
      <charset val="186"/>
      <scheme val="minor"/>
    </font>
    <font>
      <sz val="11"/>
      <color rgb="FF000000"/>
      <name val="Calibri"/>
      <family val="2"/>
      <charset val="186"/>
      <scheme val="minor"/>
    </font>
    <font>
      <sz val="12"/>
      <color theme="1"/>
      <name val="Calibri"/>
      <family val="2"/>
      <charset val="186"/>
      <scheme val="minor"/>
    </font>
    <font>
      <i/>
      <sz val="11"/>
      <color theme="1"/>
      <name val="Calibri"/>
      <family val="2"/>
      <charset val="186"/>
      <scheme val="minor"/>
    </font>
    <font>
      <sz val="11"/>
      <color rgb="FF000000"/>
      <name val="Calibri"/>
      <scheme val="minor"/>
    </font>
    <font>
      <b/>
      <sz val="11"/>
      <color rgb="FFFF0000"/>
      <name val="Calibri"/>
      <family val="2"/>
      <charset val="186"/>
      <scheme val="minor"/>
    </font>
    <font>
      <sz val="11"/>
      <color rgb="FF000000"/>
      <name val="Calibri"/>
      <family val="2"/>
    </font>
    <font>
      <sz val="11"/>
      <color rgb="FF000000"/>
      <name val="Calibri"/>
    </font>
    <font>
      <sz val="11"/>
      <color rgb="FF000000"/>
      <name val="Calibri"/>
      <family val="2"/>
      <scheme val="minor"/>
    </font>
    <font>
      <sz val="11"/>
      <color rgb="FF000000"/>
      <name val="Calibri"/>
      <charset val="1"/>
    </font>
    <font>
      <i/>
      <sz val="11"/>
      <color rgb="FF000000"/>
      <name val="Calibri"/>
      <family val="2"/>
      <charset val="186"/>
      <scheme val="minor"/>
    </font>
    <font>
      <sz val="11"/>
      <name val="Calibri"/>
      <family val="2"/>
    </font>
    <font>
      <b/>
      <sz val="11"/>
      <color rgb="FFFFFFFF"/>
      <name val="Calibri"/>
    </font>
    <font>
      <b/>
      <sz val="11"/>
      <color rgb="FF000000"/>
      <name val="Calibri"/>
    </font>
    <font>
      <b/>
      <sz val="11"/>
      <color theme="1"/>
      <name val="Calibri"/>
    </font>
    <font>
      <sz val="11"/>
      <color rgb="FF000000"/>
      <name val="Calibri"/>
      <family val="2"/>
      <charset val="186"/>
    </font>
    <font>
      <sz val="11"/>
      <color theme="1"/>
      <name val="Calibri"/>
      <family val="2"/>
    </font>
    <font>
      <sz val="11"/>
      <color theme="1"/>
      <name val="Calibri"/>
    </font>
    <font>
      <sz val="11"/>
      <color rgb="FF000000"/>
      <name val="Aptos Narrow"/>
      <charset val="1"/>
    </font>
    <font>
      <b/>
      <sz val="11"/>
      <color rgb="FF000000"/>
      <name val="Calibri"/>
      <family val="2"/>
      <charset val="186"/>
      <scheme val="minor"/>
    </font>
    <font>
      <i/>
      <sz val="11"/>
      <name val="Calibri"/>
      <family val="2"/>
      <scheme val="minor"/>
    </font>
    <font>
      <sz val="11"/>
      <name val="Aptos Narrow"/>
      <family val="2"/>
    </font>
    <font>
      <sz val="11"/>
      <color rgb="FF000000"/>
      <name val="Calibri"/>
      <family val="2"/>
      <charset val="1"/>
    </font>
    <font>
      <i/>
      <sz val="11"/>
      <color rgb="FF000000"/>
      <name val="Calibri"/>
      <family val="2"/>
      <charset val="186"/>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0000"/>
        <bgColor indexed="64"/>
      </patternFill>
    </fill>
    <fill>
      <patternFill patternType="solid">
        <fgColor theme="0" tint="-0.14999847407452621"/>
        <bgColor indexed="64"/>
      </patternFill>
    </fill>
    <fill>
      <patternFill patternType="solid">
        <fgColor theme="1"/>
        <bgColor indexed="64"/>
      </patternFill>
    </fill>
    <fill>
      <patternFill patternType="solid">
        <fgColor rgb="FF00B050"/>
        <bgColor indexed="64"/>
      </patternFill>
    </fill>
    <fill>
      <patternFill patternType="solid">
        <fgColor rgb="FF00B0F0"/>
        <bgColor indexed="64"/>
      </patternFill>
    </fill>
    <fill>
      <patternFill patternType="solid">
        <fgColor rgb="FFFFC000"/>
        <bgColor indexed="64"/>
      </patternFill>
    </fill>
    <fill>
      <patternFill patternType="solid">
        <fgColor rgb="FF2B2B2B"/>
        <bgColor indexed="64"/>
      </patternFill>
    </fill>
    <fill>
      <patternFill patternType="solid">
        <fgColor rgb="FFFFCC00"/>
        <bgColor indexed="64"/>
      </patternFill>
    </fill>
    <fill>
      <patternFill patternType="solid">
        <fgColor rgb="FFFFFFFF"/>
        <bgColor rgb="FF000000"/>
      </patternFill>
    </fill>
    <fill>
      <patternFill patternType="solid">
        <fgColor rgb="FFFFFFFF"/>
        <bgColor indexed="64"/>
      </patternFill>
    </fill>
    <fill>
      <patternFill patternType="solid">
        <fgColor rgb="FF000000"/>
        <bgColor rgb="FF000000"/>
      </patternFill>
    </fill>
    <fill>
      <patternFill patternType="solid">
        <fgColor rgb="FFF2C94C"/>
        <bgColor indexed="64"/>
      </patternFill>
    </fill>
  </fills>
  <borders count="131">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style="thin">
        <color auto="1"/>
      </left>
      <right/>
      <top style="medium">
        <color indexed="64"/>
      </top>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top style="thin">
        <color auto="1"/>
      </top>
      <bottom/>
      <diagonal/>
    </border>
    <border>
      <left style="medium">
        <color indexed="64"/>
      </left>
      <right style="thin">
        <color auto="1"/>
      </right>
      <top/>
      <bottom style="medium">
        <color indexed="64"/>
      </bottom>
      <diagonal/>
    </border>
    <border>
      <left/>
      <right style="thin">
        <color auto="1"/>
      </right>
      <top style="thin">
        <color auto="1"/>
      </top>
      <bottom style="medium">
        <color indexed="64"/>
      </bottom>
      <diagonal/>
    </border>
    <border>
      <left/>
      <right style="thin">
        <color auto="1"/>
      </right>
      <top style="thin">
        <color auto="1"/>
      </top>
      <bottom/>
      <diagonal/>
    </border>
    <border>
      <left/>
      <right style="thin">
        <color auto="1"/>
      </right>
      <top style="medium">
        <color indexed="64"/>
      </top>
      <bottom style="thin">
        <color auto="1"/>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medium">
        <color indexed="64"/>
      </right>
      <top style="thin">
        <color auto="1"/>
      </top>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auto="1"/>
      </right>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FFCC00"/>
      </right>
      <top style="medium">
        <color auto="1"/>
      </top>
      <bottom style="medium">
        <color indexed="64"/>
      </bottom>
      <diagonal/>
    </border>
    <border>
      <left style="thin">
        <color rgb="FFFFCC00"/>
      </left>
      <right style="thin">
        <color rgb="FFFFCC00"/>
      </right>
      <top style="medium">
        <color auto="1"/>
      </top>
      <bottom style="medium">
        <color indexed="64"/>
      </bottom>
      <diagonal/>
    </border>
    <border>
      <left style="thin">
        <color rgb="FFFFCC00"/>
      </left>
      <right style="medium">
        <color indexed="64"/>
      </right>
      <top style="medium">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rgb="FFFFCC00"/>
      </right>
      <top style="medium">
        <color auto="1"/>
      </top>
      <bottom/>
      <diagonal/>
    </border>
    <border>
      <left style="thin">
        <color rgb="FFFFCC00"/>
      </left>
      <right style="thin">
        <color rgb="FFFFCC00"/>
      </right>
      <top style="medium">
        <color auto="1"/>
      </top>
      <bottom/>
      <diagonal/>
    </border>
    <border>
      <left style="thin">
        <color rgb="FFFFCC00"/>
      </left>
      <right style="medium">
        <color indexed="64"/>
      </right>
      <top style="medium">
        <color auto="1"/>
      </top>
      <bottom/>
      <diagonal/>
    </border>
    <border>
      <left/>
      <right style="thin">
        <color rgb="FFFFCC00"/>
      </right>
      <top/>
      <bottom/>
      <diagonal/>
    </border>
    <border>
      <left style="thin">
        <color rgb="FFFFCC00"/>
      </left>
      <right style="thin">
        <color rgb="FFFFCC00"/>
      </right>
      <top/>
      <bottom/>
      <diagonal/>
    </border>
    <border>
      <left style="thin">
        <color rgb="FFFFCC00"/>
      </left>
      <right/>
      <top/>
      <bottom/>
      <diagonal/>
    </border>
    <border>
      <left style="thin">
        <color auto="1"/>
      </left>
      <right style="thin">
        <color auto="1"/>
      </right>
      <top/>
      <bottom style="medium">
        <color indexed="64"/>
      </bottom>
      <diagonal/>
    </border>
    <border>
      <left style="medium">
        <color indexed="64"/>
      </left>
      <right style="thin">
        <color rgb="FFFFCC00"/>
      </right>
      <top/>
      <bottom/>
      <diagonal/>
    </border>
    <border>
      <left style="thin">
        <color rgb="FFFFCC00"/>
      </left>
      <right style="medium">
        <color indexed="64"/>
      </right>
      <top/>
      <bottom/>
      <diagonal/>
    </border>
    <border>
      <left style="thin">
        <color auto="1"/>
      </left>
      <right/>
      <top/>
      <bottom/>
      <diagonal/>
    </border>
    <border>
      <left style="thin">
        <color auto="1"/>
      </left>
      <right style="medium">
        <color indexed="64"/>
      </right>
      <top/>
      <bottom/>
      <diagonal/>
    </border>
    <border>
      <left/>
      <right style="thin">
        <color rgb="FFFFCC00"/>
      </right>
      <top/>
      <bottom style="medium">
        <color indexed="64"/>
      </bottom>
      <diagonal/>
    </border>
    <border>
      <left style="thin">
        <color rgb="FFFFCC00"/>
      </left>
      <right style="thin">
        <color rgb="FFFFCC00"/>
      </right>
      <top/>
      <bottom style="medium">
        <color indexed="64"/>
      </bottom>
      <diagonal/>
    </border>
    <border>
      <left style="thin">
        <color rgb="FFFFCC00"/>
      </left>
      <right/>
      <top/>
      <bottom style="medium">
        <color indexed="64"/>
      </bottom>
      <diagonal/>
    </border>
    <border>
      <left style="medium">
        <color indexed="64"/>
      </left>
      <right style="thin">
        <color rgb="FFFFC000"/>
      </right>
      <top style="medium">
        <color auto="1"/>
      </top>
      <bottom style="medium">
        <color auto="1"/>
      </bottom>
      <diagonal/>
    </border>
    <border>
      <left style="thin">
        <color rgb="FFFFC000"/>
      </left>
      <right style="thin">
        <color rgb="FFFFC000"/>
      </right>
      <top style="medium">
        <color auto="1"/>
      </top>
      <bottom style="medium">
        <color auto="1"/>
      </bottom>
      <diagonal/>
    </border>
    <border>
      <left style="thin">
        <color rgb="FFFFC000"/>
      </left>
      <right style="medium">
        <color auto="1"/>
      </right>
      <top style="medium">
        <color auto="1"/>
      </top>
      <bottom style="medium">
        <color auto="1"/>
      </bottom>
      <diagonal/>
    </border>
    <border>
      <left style="thin">
        <color rgb="FFFFC000"/>
      </left>
      <right style="thin">
        <color rgb="FFFFC000"/>
      </right>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right style="thin">
        <color rgb="FFFFCC00"/>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auto="1"/>
      </left>
      <right style="thin">
        <color auto="1"/>
      </right>
      <top style="thin">
        <color auto="1"/>
      </top>
      <bottom style="thin">
        <color rgb="FF000000"/>
      </bottom>
      <diagonal/>
    </border>
    <border>
      <left/>
      <right style="thin">
        <color rgb="FFFFC000"/>
      </right>
      <top/>
      <bottom/>
      <diagonal/>
    </border>
    <border>
      <left style="thin">
        <color rgb="FFFFC000"/>
      </left>
      <right/>
      <top/>
      <bottom/>
      <diagonal/>
    </border>
    <border>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bottom style="thin">
        <color auto="1"/>
      </bottom>
      <diagonal/>
    </border>
    <border>
      <left style="thin">
        <color auto="1"/>
      </left>
      <right style="medium">
        <color rgb="FF000000"/>
      </right>
      <top style="thin">
        <color auto="1"/>
      </top>
      <bottom style="thin">
        <color rgb="FF000000"/>
      </bottom>
      <diagonal/>
    </border>
    <border>
      <left style="thin">
        <color auto="1"/>
      </left>
      <right style="medium">
        <color rgb="FF000000"/>
      </right>
      <top style="thin">
        <color auto="1"/>
      </top>
      <bottom/>
      <diagonal/>
    </border>
    <border>
      <left/>
      <right style="thin">
        <color auto="1"/>
      </right>
      <top style="thin">
        <color auto="1"/>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auto="1"/>
      </right>
      <top style="thin">
        <color auto="1"/>
      </top>
      <bottom style="thin">
        <color rgb="FF000000"/>
      </bottom>
      <diagonal/>
    </border>
    <border>
      <left style="thin">
        <color rgb="FFFFC000"/>
      </left>
      <right style="thin">
        <color rgb="FFFFC000"/>
      </right>
      <top style="medium">
        <color indexed="64"/>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rgb="FF000000"/>
      </right>
      <top style="thin">
        <color auto="1"/>
      </top>
      <bottom style="thin">
        <color auto="1"/>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auto="1"/>
      </right>
      <top style="thin">
        <color rgb="FF000000"/>
      </top>
      <bottom style="medium">
        <color indexed="64"/>
      </bottom>
      <diagonal/>
    </border>
    <border>
      <left style="thin">
        <color rgb="FF000000"/>
      </left>
      <right style="thin">
        <color rgb="FF000000"/>
      </right>
      <top/>
      <bottom style="medium">
        <color indexed="64"/>
      </bottom>
      <diagonal/>
    </border>
  </borders>
  <cellStyleXfs count="14">
    <xf numFmtId="0" fontId="0" fillId="0" borderId="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0" borderId="0"/>
    <xf numFmtId="0" fontId="17" fillId="0" borderId="0"/>
    <xf numFmtId="0" fontId="17" fillId="0" borderId="0"/>
    <xf numFmtId="0" fontId="23" fillId="0" borderId="0" applyNumberFormat="0" applyFill="0" applyBorder="0" applyAlignment="0" applyProtection="0"/>
    <xf numFmtId="0" fontId="7" fillId="0" borderId="0"/>
    <xf numFmtId="0" fontId="17" fillId="0" borderId="0"/>
    <xf numFmtId="0" fontId="6" fillId="0" borderId="0"/>
    <xf numFmtId="0" fontId="17" fillId="0" borderId="0"/>
    <xf numFmtId="0" fontId="5" fillId="0" borderId="0"/>
    <xf numFmtId="0" fontId="5" fillId="0" borderId="0"/>
  </cellStyleXfs>
  <cellXfs count="718">
    <xf numFmtId="0" fontId="0" fillId="0" borderId="0" xfId="0"/>
    <xf numFmtId="0" fontId="0" fillId="0" borderId="0" xfId="0" applyAlignment="1">
      <alignment wrapText="1"/>
    </xf>
    <xf numFmtId="0" fontId="0" fillId="0" borderId="1" xfId="0" applyBorder="1" applyAlignment="1">
      <alignment wrapText="1"/>
    </xf>
    <xf numFmtId="0" fontId="14" fillId="0" borderId="0" xfId="0" applyFont="1" applyAlignment="1">
      <alignment wrapText="1"/>
    </xf>
    <xf numFmtId="0" fontId="14" fillId="0" borderId="0" xfId="0" applyFont="1"/>
    <xf numFmtId="0" fontId="0" fillId="0" borderId="9" xfId="0" applyBorder="1"/>
    <xf numFmtId="0" fontId="16" fillId="0" borderId="1" xfId="0" applyFont="1" applyBorder="1"/>
    <xf numFmtId="0" fontId="10" fillId="0" borderId="38" xfId="0" applyFont="1" applyBorder="1" applyAlignment="1">
      <alignment horizontal="center" vertical="center"/>
    </xf>
    <xf numFmtId="0" fontId="0" fillId="3" borderId="0" xfId="0" applyFill="1" applyAlignment="1">
      <alignment horizontal="left" vertical="top" wrapText="1"/>
    </xf>
    <xf numFmtId="0" fontId="0" fillId="0" borderId="1" xfId="0" applyBorder="1" applyAlignment="1">
      <alignment horizontal="left" vertical="top" wrapText="1"/>
    </xf>
    <xf numFmtId="0" fontId="15" fillId="0" borderId="0" xfId="0" applyFont="1" applyAlignment="1">
      <alignment vertical="center" wrapText="1"/>
    </xf>
    <xf numFmtId="0" fontId="15" fillId="0" borderId="0" xfId="0" applyFont="1" applyAlignment="1">
      <alignment horizontal="left" vertical="top" wrapText="1"/>
    </xf>
    <xf numFmtId="0" fontId="15" fillId="0" borderId="0" xfId="0" applyFont="1" applyAlignment="1">
      <alignment vertical="top" wrapText="1"/>
    </xf>
    <xf numFmtId="0" fontId="0" fillId="0" borderId="4" xfId="0" applyBorder="1" applyAlignment="1">
      <alignment horizontal="left" vertical="top" wrapText="1"/>
    </xf>
    <xf numFmtId="0" fontId="0" fillId="0" borderId="4" xfId="0" applyBorder="1" applyAlignment="1">
      <alignment wrapText="1"/>
    </xf>
    <xf numFmtId="0" fontId="0" fillId="0" borderId="10" xfId="0" applyBorder="1" applyAlignment="1">
      <alignment wrapText="1"/>
    </xf>
    <xf numFmtId="0" fontId="23" fillId="0" borderId="0" xfId="7" applyFill="1"/>
    <xf numFmtId="0" fontId="16" fillId="0" borderId="0" xfId="0" applyFont="1"/>
    <xf numFmtId="0" fontId="0" fillId="0" borderId="6"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39" xfId="0" applyBorder="1" applyAlignment="1">
      <alignment horizontal="left" vertical="center" wrapText="1"/>
    </xf>
    <xf numFmtId="0" fontId="0" fillId="0" borderId="40" xfId="0" applyBorder="1" applyAlignment="1">
      <alignment wrapText="1"/>
    </xf>
    <xf numFmtId="0" fontId="0" fillId="0" borderId="41" xfId="0" applyBorder="1" applyAlignment="1">
      <alignment wrapText="1"/>
    </xf>
    <xf numFmtId="0" fontId="14" fillId="3" borderId="1" xfId="0" applyFont="1" applyFill="1" applyBorder="1" applyAlignment="1">
      <alignment horizontal="center" vertical="top" wrapText="1"/>
    </xf>
    <xf numFmtId="0" fontId="14" fillId="3" borderId="1" xfId="0" applyFont="1" applyFill="1" applyBorder="1" applyAlignment="1">
      <alignment horizontal="left" vertical="top" wrapText="1"/>
    </xf>
    <xf numFmtId="16" fontId="9" fillId="0" borderId="0" xfId="0" applyNumberFormat="1" applyFont="1" applyAlignment="1">
      <alignment vertical="center" wrapText="1"/>
    </xf>
    <xf numFmtId="0" fontId="9" fillId="0" borderId="0" xfId="0" applyFont="1" applyAlignment="1">
      <alignment vertical="center" wrapText="1"/>
    </xf>
    <xf numFmtId="0" fontId="25" fillId="0" borderId="0" xfId="0" applyFont="1" applyAlignment="1">
      <alignment vertical="center" wrapText="1"/>
    </xf>
    <xf numFmtId="0" fontId="14" fillId="3" borderId="0" xfId="0" applyFont="1" applyFill="1" applyAlignment="1">
      <alignment horizontal="left" vertical="top"/>
    </xf>
    <xf numFmtId="0" fontId="0" fillId="0" borderId="0" xfId="0" applyAlignment="1">
      <alignment horizontal="left" vertical="top" wrapText="1"/>
    </xf>
    <xf numFmtId="0" fontId="14" fillId="0" borderId="0" xfId="0" applyFont="1" applyAlignment="1">
      <alignment horizontal="left" vertical="top"/>
    </xf>
    <xf numFmtId="0" fontId="8" fillId="0" borderId="27" xfId="0" applyFont="1" applyBorder="1" applyAlignment="1">
      <alignment horizontal="center" vertical="top"/>
    </xf>
    <xf numFmtId="0" fontId="8" fillId="0" borderId="28" xfId="0" applyFont="1" applyBorder="1" applyAlignment="1">
      <alignment horizontal="center" vertical="top"/>
    </xf>
    <xf numFmtId="0" fontId="16" fillId="0" borderId="6" xfId="0" applyFont="1" applyBorder="1"/>
    <xf numFmtId="0" fontId="24" fillId="0" borderId="7" xfId="0" applyFont="1" applyBorder="1" applyAlignment="1">
      <alignment horizontal="center" vertical="center"/>
    </xf>
    <xf numFmtId="0" fontId="24" fillId="0" borderId="4" xfId="0" applyFont="1" applyBorder="1" applyAlignment="1">
      <alignment horizontal="center" vertical="center"/>
    </xf>
    <xf numFmtId="0" fontId="8" fillId="0" borderId="42" xfId="0" applyFont="1" applyBorder="1" applyAlignment="1">
      <alignment horizontal="center" vertical="top"/>
    </xf>
    <xf numFmtId="0" fontId="26" fillId="0" borderId="0" xfId="0" applyFont="1"/>
    <xf numFmtId="0" fontId="22" fillId="0" borderId="0" xfId="0" applyFont="1"/>
    <xf numFmtId="0" fontId="15" fillId="0" borderId="0" xfId="0" applyFont="1" applyAlignment="1">
      <alignment horizontal="left" vertical="center" wrapText="1"/>
    </xf>
    <xf numFmtId="0" fontId="0" fillId="0" borderId="25" xfId="0" applyBorder="1" applyAlignment="1">
      <alignment horizontal="left" vertical="top" wrapText="1"/>
    </xf>
    <xf numFmtId="0" fontId="0" fillId="0" borderId="33" xfId="0" applyBorder="1" applyAlignment="1">
      <alignment horizontal="left" vertical="top" wrapText="1"/>
    </xf>
    <xf numFmtId="0" fontId="27" fillId="0" borderId="0" xfId="4" applyFont="1"/>
    <xf numFmtId="0" fontId="22" fillId="0" borderId="0" xfId="4" applyFont="1"/>
    <xf numFmtId="0" fontId="22" fillId="0" borderId="0" xfId="4" applyFont="1" applyAlignment="1">
      <alignment wrapText="1"/>
    </xf>
    <xf numFmtId="0" fontId="7" fillId="0" borderId="0" xfId="8"/>
    <xf numFmtId="0" fontId="22" fillId="0" borderId="0" xfId="4" applyFont="1" applyAlignment="1">
      <alignment horizontal="left" vertical="top"/>
    </xf>
    <xf numFmtId="0" fontId="22" fillId="0" borderId="0" xfId="4" applyFont="1" applyAlignment="1">
      <alignment horizontal="left" vertical="top" wrapText="1"/>
    </xf>
    <xf numFmtId="0" fontId="0" fillId="0" borderId="0" xfId="0" applyAlignment="1">
      <alignment horizontal="center" vertical="center"/>
    </xf>
    <xf numFmtId="0" fontId="0" fillId="0" borderId="17" xfId="0" applyBorder="1" applyAlignment="1">
      <alignment horizontal="left" vertical="top" wrapText="1"/>
    </xf>
    <xf numFmtId="0" fontId="0" fillId="0" borderId="30" xfId="0" applyBorder="1" applyAlignment="1">
      <alignment horizontal="left" vertical="top" wrapText="1"/>
    </xf>
    <xf numFmtId="0" fontId="0" fillId="0" borderId="4" xfId="0" applyBorder="1" applyAlignment="1">
      <alignment vertical="top" wrapText="1"/>
    </xf>
    <xf numFmtId="0" fontId="0" fillId="0" borderId="3" xfId="0" applyBorder="1" applyAlignment="1">
      <alignment horizontal="left" wrapText="1"/>
    </xf>
    <xf numFmtId="0" fontId="22" fillId="0" borderId="18" xfId="4" applyFont="1" applyBorder="1" applyAlignment="1">
      <alignment horizontal="left" vertical="top" wrapText="1"/>
    </xf>
    <xf numFmtId="0" fontId="22" fillId="0" borderId="58" xfId="4" applyFont="1" applyBorder="1" applyAlignment="1">
      <alignment horizontal="center" vertical="top"/>
    </xf>
    <xf numFmtId="0" fontId="11" fillId="0" borderId="12" xfId="5" applyFont="1" applyBorder="1" applyAlignment="1">
      <alignment horizontal="center" vertical="top"/>
    </xf>
    <xf numFmtId="0" fontId="22" fillId="0" borderId="58" xfId="4" applyFont="1" applyBorder="1" applyAlignment="1">
      <alignment horizontal="left" vertical="top" wrapText="1"/>
    </xf>
    <xf numFmtId="0" fontId="22" fillId="0" borderId="59" xfId="4" applyFont="1" applyBorder="1" applyAlignment="1">
      <alignment horizontal="center" vertical="top"/>
    </xf>
    <xf numFmtId="0" fontId="11" fillId="0" borderId="18" xfId="5" applyFont="1" applyBorder="1" applyAlignment="1">
      <alignment horizontal="center" vertical="top"/>
    </xf>
    <xf numFmtId="0" fontId="22" fillId="0" borderId="59" xfId="4" applyFont="1" applyBorder="1" applyAlignment="1">
      <alignment horizontal="left" vertical="top" wrapText="1"/>
    </xf>
    <xf numFmtId="0" fontId="22" fillId="0" borderId="61" xfId="4" applyFont="1" applyBorder="1" applyAlignment="1">
      <alignment horizontal="center" vertical="top"/>
    </xf>
    <xf numFmtId="0" fontId="22" fillId="0" borderId="46" xfId="4" applyFont="1" applyBorder="1" applyAlignment="1">
      <alignment horizontal="left" vertical="top" wrapText="1"/>
    </xf>
    <xf numFmtId="0" fontId="22" fillId="0" borderId="61" xfId="4" applyFont="1" applyBorder="1" applyAlignment="1">
      <alignment horizontal="left" vertical="top" wrapText="1"/>
    </xf>
    <xf numFmtId="0" fontId="22" fillId="0" borderId="64" xfId="4" applyFont="1" applyBorder="1" applyAlignment="1">
      <alignment horizontal="center" vertical="top"/>
    </xf>
    <xf numFmtId="0" fontId="22" fillId="0" borderId="22" xfId="4" applyFont="1" applyBorder="1" applyAlignment="1">
      <alignment horizontal="left" vertical="top" wrapText="1"/>
    </xf>
    <xf numFmtId="0" fontId="22" fillId="0" borderId="64" xfId="4" applyFont="1" applyBorder="1" applyAlignment="1">
      <alignment horizontal="left" vertical="top" wrapText="1"/>
    </xf>
    <xf numFmtId="0" fontId="22" fillId="0" borderId="22" xfId="4" applyFont="1" applyBorder="1" applyAlignment="1">
      <alignment horizontal="left" vertical="top"/>
    </xf>
    <xf numFmtId="0" fontId="22" fillId="0" borderId="60" xfId="4" applyFont="1" applyBorder="1" applyAlignment="1">
      <alignment horizontal="center" vertical="top"/>
    </xf>
    <xf numFmtId="0" fontId="11" fillId="0" borderId="49" xfId="5" applyFont="1" applyBorder="1" applyAlignment="1">
      <alignment horizontal="center" vertical="top"/>
    </xf>
    <xf numFmtId="0" fontId="22" fillId="0" borderId="60" xfId="4" applyFont="1" applyBorder="1" applyAlignment="1">
      <alignment horizontal="left" vertical="top" wrapText="1"/>
    </xf>
    <xf numFmtId="0" fontId="11" fillId="0" borderId="46" xfId="5" applyFont="1" applyBorder="1" applyAlignment="1">
      <alignment horizontal="center" vertical="top"/>
    </xf>
    <xf numFmtId="0" fontId="0" fillId="0" borderId="59" xfId="6" applyFont="1" applyBorder="1"/>
    <xf numFmtId="0" fontId="11" fillId="0" borderId="22" xfId="5" applyFont="1" applyBorder="1" applyAlignment="1">
      <alignment horizontal="center" vertical="top"/>
    </xf>
    <xf numFmtId="0" fontId="22" fillId="0" borderId="65" xfId="4" applyFont="1" applyBorder="1" applyAlignment="1">
      <alignment horizontal="left" vertical="top" wrapText="1"/>
    </xf>
    <xf numFmtId="0" fontId="22" fillId="0" borderId="59" xfId="4" applyFont="1" applyBorder="1" applyAlignment="1">
      <alignment horizontal="left" vertical="top"/>
    </xf>
    <xf numFmtId="0" fontId="28" fillId="14" borderId="66" xfId="0" applyFont="1" applyFill="1" applyBorder="1" applyAlignment="1">
      <alignment horizontal="center" vertical="center" wrapText="1"/>
    </xf>
    <xf numFmtId="0" fontId="28" fillId="14" borderId="67" xfId="0" applyFont="1" applyFill="1" applyBorder="1" applyAlignment="1">
      <alignment horizontal="center" vertical="center" wrapText="1"/>
    </xf>
    <xf numFmtId="0" fontId="28" fillId="14" borderId="68" xfId="0" applyFont="1" applyFill="1" applyBorder="1" applyAlignment="1">
      <alignment horizontal="center" vertical="center" wrapText="1"/>
    </xf>
    <xf numFmtId="0" fontId="14" fillId="15" borderId="54" xfId="0" applyFont="1" applyFill="1" applyBorder="1" applyAlignment="1">
      <alignment wrapText="1"/>
    </xf>
    <xf numFmtId="165" fontId="14" fillId="15" borderId="54" xfId="0" applyNumberFormat="1" applyFont="1" applyFill="1" applyBorder="1" applyAlignment="1">
      <alignment wrapText="1"/>
    </xf>
    <xf numFmtId="166" fontId="14" fillId="15" borderId="54" xfId="0" applyNumberFormat="1" applyFont="1" applyFill="1" applyBorder="1" applyAlignment="1">
      <alignment wrapText="1"/>
    </xf>
    <xf numFmtId="0" fontId="14" fillId="15" borderId="55" xfId="0" applyFont="1" applyFill="1" applyBorder="1" applyAlignment="1">
      <alignment wrapText="1"/>
    </xf>
    <xf numFmtId="0" fontId="14" fillId="15" borderId="54" xfId="0" applyFont="1" applyFill="1" applyBorder="1" applyAlignment="1">
      <alignment horizontal="center" vertical="center" wrapText="1"/>
    </xf>
    <xf numFmtId="0" fontId="14" fillId="15" borderId="54" xfId="0" applyFont="1" applyFill="1" applyBorder="1" applyAlignment="1">
      <alignment horizontal="left" vertical="center" wrapText="1"/>
    </xf>
    <xf numFmtId="0" fontId="14" fillId="15" borderId="54" xfId="0" applyFont="1" applyFill="1" applyBorder="1" applyAlignment="1">
      <alignment horizontal="left" vertical="top" wrapText="1"/>
    </xf>
    <xf numFmtId="0" fontId="31" fillId="0" borderId="0" xfId="4" applyFont="1"/>
    <xf numFmtId="0" fontId="32" fillId="0" borderId="15" xfId="6" applyFont="1" applyBorder="1" applyAlignment="1">
      <alignment horizontal="center" vertical="center" wrapText="1"/>
    </xf>
    <xf numFmtId="0" fontId="32" fillId="0" borderId="1" xfId="6" applyFont="1" applyBorder="1" applyAlignment="1">
      <alignment horizontal="center" vertical="center" wrapText="1"/>
    </xf>
    <xf numFmtId="165" fontId="33" fillId="15" borderId="54" xfId="0" applyNumberFormat="1" applyFont="1" applyFill="1" applyBorder="1" applyAlignment="1">
      <alignment wrapText="1"/>
    </xf>
    <xf numFmtId="167" fontId="33" fillId="15" borderId="55" xfId="0" applyNumberFormat="1" applyFont="1" applyFill="1" applyBorder="1" applyAlignment="1">
      <alignment wrapText="1"/>
    </xf>
    <xf numFmtId="0" fontId="32" fillId="0" borderId="15" xfId="6" applyFont="1" applyBorder="1" applyAlignment="1">
      <alignment horizontal="left" vertical="top" wrapText="1"/>
    </xf>
    <xf numFmtId="0" fontId="32" fillId="0" borderId="1" xfId="6" applyFont="1" applyBorder="1" applyAlignment="1">
      <alignment horizontal="left" vertical="top" wrapText="1"/>
    </xf>
    <xf numFmtId="0" fontId="32" fillId="0" borderId="17" xfId="6" applyFont="1" applyBorder="1" applyAlignment="1">
      <alignment horizontal="center" vertical="center" wrapText="1"/>
    </xf>
    <xf numFmtId="0" fontId="32" fillId="0" borderId="56" xfId="6" applyFont="1" applyBorder="1" applyAlignment="1">
      <alignment horizontal="center" vertical="center" wrapText="1"/>
    </xf>
    <xf numFmtId="0" fontId="32" fillId="0" borderId="6" xfId="0" applyFont="1" applyBorder="1" applyAlignment="1">
      <alignment horizontal="center" vertical="center" wrapText="1"/>
    </xf>
    <xf numFmtId="0" fontId="32" fillId="0" borderId="1" xfId="0" applyFont="1" applyBorder="1" applyAlignment="1">
      <alignment horizontal="center" vertical="center" wrapText="1"/>
    </xf>
    <xf numFmtId="0" fontId="31" fillId="15" borderId="54" xfId="0" applyFont="1" applyFill="1" applyBorder="1" applyAlignment="1">
      <alignment horizontal="center" vertical="center" wrapText="1"/>
    </xf>
    <xf numFmtId="0" fontId="31" fillId="15" borderId="54" xfId="0" applyFont="1" applyFill="1" applyBorder="1" applyAlignment="1">
      <alignment horizontal="left" vertical="top" wrapText="1"/>
    </xf>
    <xf numFmtId="0" fontId="0" fillId="0" borderId="0" xfId="0" applyAlignment="1">
      <alignment horizontal="left" wrapText="1"/>
    </xf>
    <xf numFmtId="0" fontId="14" fillId="0" borderId="0" xfId="0" applyFont="1" applyAlignment="1">
      <alignment horizontal="left" wrapText="1"/>
    </xf>
    <xf numFmtId="0" fontId="14" fillId="15" borderId="62" xfId="0" applyFont="1" applyFill="1" applyBorder="1" applyAlignment="1">
      <alignment horizontal="left" vertical="center" wrapText="1"/>
    </xf>
    <xf numFmtId="0" fontId="0" fillId="3" borderId="6" xfId="0" applyFill="1" applyBorder="1" applyAlignment="1">
      <alignment horizontal="left" vertical="top" wrapText="1"/>
    </xf>
    <xf numFmtId="0" fontId="0" fillId="3" borderId="6" xfId="0" applyFill="1" applyBorder="1" applyAlignment="1">
      <alignment horizontal="center" vertical="center" wrapText="1"/>
    </xf>
    <xf numFmtId="0" fontId="0" fillId="3" borderId="1" xfId="0" applyFill="1" applyBorder="1" applyAlignment="1">
      <alignment horizontal="left" vertical="top" wrapText="1"/>
    </xf>
    <xf numFmtId="0" fontId="28" fillId="14" borderId="71" xfId="0" applyFont="1" applyFill="1" applyBorder="1" applyAlignment="1">
      <alignment horizontal="center" vertical="center" wrapText="1"/>
    </xf>
    <xf numFmtId="0" fontId="28" fillId="14" borderId="72" xfId="0" applyFont="1" applyFill="1" applyBorder="1" applyAlignment="1">
      <alignment horizontal="center" vertical="center" wrapText="1"/>
    </xf>
    <xf numFmtId="0" fontId="28" fillId="14" borderId="73" xfId="0" applyFont="1" applyFill="1" applyBorder="1" applyAlignment="1">
      <alignment horizontal="center" vertical="center" wrapText="1"/>
    </xf>
    <xf numFmtId="0" fontId="0" fillId="0" borderId="15" xfId="0" applyBorder="1" applyAlignment="1">
      <alignment horizontal="left" vertical="top" wrapText="1"/>
    </xf>
    <xf numFmtId="0" fontId="0" fillId="0" borderId="56" xfId="0" applyBorder="1" applyAlignment="1">
      <alignment horizontal="left" vertical="top" wrapText="1"/>
    </xf>
    <xf numFmtId="0" fontId="0" fillId="13" borderId="54" xfId="0" applyFill="1" applyBorder="1" applyAlignment="1">
      <alignment horizontal="left" vertical="top" wrapText="1"/>
    </xf>
    <xf numFmtId="0" fontId="0" fillId="0" borderId="48" xfId="0" applyBorder="1" applyAlignment="1">
      <alignment horizontal="left" vertical="top" wrapText="1"/>
    </xf>
    <xf numFmtId="0" fontId="0" fillId="0" borderId="70" xfId="0" applyBorder="1" applyAlignment="1">
      <alignment vertical="top" wrapText="1"/>
    </xf>
    <xf numFmtId="0" fontId="29" fillId="14" borderId="66" xfId="0" applyFont="1" applyFill="1" applyBorder="1" applyAlignment="1">
      <alignment horizontal="center"/>
    </xf>
    <xf numFmtId="0" fontId="29" fillId="14" borderId="67" xfId="0" applyFont="1" applyFill="1" applyBorder="1" applyAlignment="1">
      <alignment horizontal="center"/>
    </xf>
    <xf numFmtId="0" fontId="29" fillId="14" borderId="68" xfId="0" applyFont="1" applyFill="1" applyBorder="1" applyAlignment="1">
      <alignment horizontal="center"/>
    </xf>
    <xf numFmtId="0" fontId="28" fillId="14" borderId="74" xfId="0" applyFont="1" applyFill="1" applyBorder="1" applyAlignment="1">
      <alignment horizontal="center" vertical="center" wrapText="1"/>
    </xf>
    <xf numFmtId="0" fontId="28" fillId="14" borderId="75" xfId="0" applyFont="1" applyFill="1" applyBorder="1" applyAlignment="1">
      <alignment horizontal="center" vertical="center" wrapText="1"/>
    </xf>
    <xf numFmtId="0" fontId="28" fillId="14" borderId="76" xfId="0" applyFont="1" applyFill="1" applyBorder="1" applyAlignment="1">
      <alignment horizontal="center" vertical="center" wrapText="1"/>
    </xf>
    <xf numFmtId="0" fontId="0" fillId="13" borderId="54" xfId="0" applyFill="1" applyBorder="1" applyAlignment="1">
      <alignment vertical="top" wrapText="1"/>
    </xf>
    <xf numFmtId="0" fontId="11" fillId="13" borderId="54" xfId="0" applyFont="1" applyFill="1" applyBorder="1" applyAlignment="1">
      <alignment horizontal="center" vertical="top" wrapText="1"/>
    </xf>
    <xf numFmtId="0" fontId="0" fillId="0" borderId="17" xfId="0" applyBorder="1" applyAlignment="1">
      <alignment vertical="top"/>
    </xf>
    <xf numFmtId="0" fontId="0" fillId="0" borderId="1" xfId="0" applyBorder="1" applyAlignment="1">
      <alignment vertical="top" wrapText="1"/>
    </xf>
    <xf numFmtId="0" fontId="0" fillId="13" borderId="54" xfId="0" applyFill="1" applyBorder="1" applyAlignment="1">
      <alignment vertical="top"/>
    </xf>
    <xf numFmtId="0" fontId="0" fillId="0" borderId="48" xfId="0" applyBorder="1" applyAlignment="1">
      <alignment vertical="top"/>
    </xf>
    <xf numFmtId="0" fontId="14" fillId="13" borderId="54" xfId="0" applyFont="1" applyFill="1" applyBorder="1" applyAlignment="1">
      <alignment vertical="center" wrapText="1"/>
    </xf>
    <xf numFmtId="0" fontId="0" fillId="0" borderId="16" xfId="0" applyBorder="1" applyAlignment="1">
      <alignment vertical="center" wrapText="1"/>
    </xf>
    <xf numFmtId="0" fontId="0" fillId="0" borderId="15" xfId="0" applyBorder="1" applyAlignment="1">
      <alignment vertical="center" wrapText="1"/>
    </xf>
    <xf numFmtId="0" fontId="0" fillId="0" borderId="1" xfId="0" applyBorder="1" applyAlignment="1">
      <alignment vertical="center" wrapText="1"/>
    </xf>
    <xf numFmtId="0" fontId="0" fillId="0" borderId="33" xfId="0" applyBorder="1" applyAlignment="1">
      <alignment vertical="center" wrapText="1"/>
    </xf>
    <xf numFmtId="0" fontId="0" fillId="0" borderId="25" xfId="0" applyBorder="1" applyAlignment="1">
      <alignment vertical="center" wrapText="1"/>
    </xf>
    <xf numFmtId="0" fontId="0" fillId="0" borderId="63" xfId="0" applyBorder="1" applyAlignment="1">
      <alignment vertical="center" wrapText="1"/>
    </xf>
    <xf numFmtId="0" fontId="0" fillId="0" borderId="15" xfId="0" applyBorder="1" applyAlignment="1">
      <alignment horizontal="center" vertical="center" wrapText="1"/>
    </xf>
    <xf numFmtId="0" fontId="22" fillId="0" borderId="51" xfId="4" applyFont="1" applyBorder="1" applyAlignment="1">
      <alignment horizontal="left" vertical="top" wrapText="1"/>
    </xf>
    <xf numFmtId="0" fontId="22" fillId="0" borderId="20" xfId="4" applyFont="1" applyBorder="1" applyAlignment="1">
      <alignment horizontal="center" vertical="top"/>
    </xf>
    <xf numFmtId="0" fontId="32" fillId="0" borderId="49" xfId="4" applyFont="1" applyBorder="1" applyAlignment="1">
      <alignment horizontal="center" vertical="top"/>
    </xf>
    <xf numFmtId="165" fontId="14" fillId="15" borderId="54" xfId="0" applyNumberFormat="1" applyFont="1" applyFill="1" applyBorder="1" applyAlignment="1">
      <alignment horizontal="center" vertical="center" wrapText="1"/>
    </xf>
    <xf numFmtId="165" fontId="31" fillId="15" borderId="54" xfId="0" applyNumberFormat="1" applyFont="1" applyFill="1" applyBorder="1" applyAlignment="1">
      <alignment horizontal="center" vertical="center" wrapText="1"/>
    </xf>
    <xf numFmtId="0" fontId="32" fillId="0" borderId="15" xfId="6" quotePrefix="1" applyFont="1" applyBorder="1" applyAlignment="1">
      <alignment horizontal="left" vertical="top" wrapText="1"/>
    </xf>
    <xf numFmtId="0" fontId="32" fillId="0" borderId="56" xfId="6" applyFont="1" applyBorder="1" applyAlignment="1">
      <alignment horizontal="left" vertical="top" wrapText="1"/>
    </xf>
    <xf numFmtId="0" fontId="35" fillId="0" borderId="1" xfId="6" applyFont="1" applyBorder="1" applyAlignment="1">
      <alignment horizontal="center" vertical="top" wrapText="1"/>
    </xf>
    <xf numFmtId="0" fontId="35" fillId="0" borderId="17" xfId="6" applyFont="1" applyBorder="1" applyAlignment="1">
      <alignment horizontal="center" vertical="center" wrapText="1"/>
    </xf>
    <xf numFmtId="0" fontId="32" fillId="0" borderId="15" xfId="4" applyFont="1" applyBorder="1" applyAlignment="1">
      <alignment horizontal="center" vertical="center" wrapText="1"/>
    </xf>
    <xf numFmtId="0" fontId="32" fillId="0" borderId="1" xfId="4" applyFont="1" applyBorder="1" applyAlignment="1">
      <alignment horizontal="center" vertical="center" wrapText="1"/>
    </xf>
    <xf numFmtId="0" fontId="32" fillId="0" borderId="56" xfId="4" applyFont="1" applyBorder="1" applyAlignment="1">
      <alignment horizontal="center" vertical="center" wrapText="1"/>
    </xf>
    <xf numFmtId="165" fontId="31" fillId="15" borderId="54" xfId="0" applyNumberFormat="1" applyFont="1" applyFill="1" applyBorder="1" applyAlignment="1">
      <alignment horizontal="left" vertical="top" wrapText="1"/>
    </xf>
    <xf numFmtId="0" fontId="0" fillId="3" borderId="16" xfId="0" applyFill="1" applyBorder="1" applyAlignment="1">
      <alignment vertical="center" wrapText="1"/>
    </xf>
    <xf numFmtId="0" fontId="0" fillId="3" borderId="3" xfId="0" applyFill="1" applyBorder="1" applyAlignment="1">
      <alignmen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vertical="top" wrapText="1"/>
    </xf>
    <xf numFmtId="0" fontId="32" fillId="0" borderId="15" xfId="0" applyFont="1" applyBorder="1" applyAlignment="1">
      <alignment horizontal="center" vertical="center" wrapText="1"/>
    </xf>
    <xf numFmtId="0" fontId="0" fillId="0" borderId="69"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 xfId="0" applyBorder="1" applyAlignment="1">
      <alignment horizontal="left" vertical="center" wrapText="1"/>
    </xf>
    <xf numFmtId="0" fontId="30" fillId="14" borderId="78" xfId="2" applyFont="1" applyFill="1" applyBorder="1" applyAlignment="1">
      <alignment horizontal="center" vertical="center" wrapText="1"/>
    </xf>
    <xf numFmtId="0" fontId="30" fillId="14" borderId="74" xfId="2" applyFont="1" applyFill="1" applyBorder="1" applyAlignment="1">
      <alignment horizontal="center" vertical="center" wrapText="1"/>
    </xf>
    <xf numFmtId="0" fontId="30" fillId="14" borderId="75" xfId="2" applyFont="1" applyFill="1" applyBorder="1" applyAlignment="1">
      <alignment horizontal="center" vertical="center" wrapText="1"/>
    </xf>
    <xf numFmtId="0" fontId="30" fillId="14" borderId="79" xfId="2" applyFont="1" applyFill="1" applyBorder="1" applyAlignment="1">
      <alignment horizontal="center" vertical="center" wrapText="1"/>
    </xf>
    <xf numFmtId="0" fontId="32" fillId="15" borderId="56" xfId="0" applyFont="1" applyFill="1" applyBorder="1" applyAlignment="1">
      <alignment horizontal="center" vertical="center" wrapText="1"/>
    </xf>
    <xf numFmtId="0" fontId="32" fillId="15" borderId="57" xfId="1" applyFont="1" applyFill="1" applyBorder="1" applyAlignment="1">
      <alignment horizontal="center" vertical="center" wrapText="1"/>
    </xf>
    <xf numFmtId="0" fontId="0" fillId="15" borderId="39" xfId="0" applyFill="1" applyBorder="1" applyAlignment="1">
      <alignment horizontal="center" vertical="center"/>
    </xf>
    <xf numFmtId="0" fontId="0" fillId="15" borderId="40" xfId="0" applyFill="1" applyBorder="1" applyAlignment="1">
      <alignment horizontal="center" vertical="center"/>
    </xf>
    <xf numFmtId="0" fontId="0" fillId="15" borderId="41" xfId="0" applyFill="1" applyBorder="1" applyAlignment="1">
      <alignment horizontal="center" vertical="center"/>
    </xf>
    <xf numFmtId="0" fontId="0" fillId="15" borderId="52" xfId="0" applyFill="1" applyBorder="1" applyAlignment="1">
      <alignment horizontal="center" vertical="center"/>
    </xf>
    <xf numFmtId="0" fontId="30" fillId="14" borderId="68" xfId="2" applyFont="1" applyFill="1" applyBorder="1" applyAlignment="1">
      <alignment horizontal="center" vertical="center" wrapText="1"/>
    </xf>
    <xf numFmtId="0" fontId="32" fillId="15" borderId="57" xfId="0" applyFont="1" applyFill="1" applyBorder="1" applyAlignment="1">
      <alignment horizontal="center" vertical="center" wrapText="1"/>
    </xf>
    <xf numFmtId="0" fontId="30" fillId="14" borderId="67" xfId="1" applyFont="1" applyFill="1" applyBorder="1" applyAlignment="1">
      <alignment horizontal="center" vertical="center" wrapText="1"/>
    </xf>
    <xf numFmtId="0" fontId="30" fillId="14" borderId="68" xfId="0" applyFont="1" applyFill="1" applyBorder="1" applyAlignment="1">
      <alignment horizontal="center" vertical="center" wrapText="1"/>
    </xf>
    <xf numFmtId="0" fontId="0" fillId="0" borderId="25" xfId="0" applyBorder="1" applyAlignment="1">
      <alignmen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14" fillId="0" borderId="1" xfId="0" applyFont="1" applyBorder="1" applyAlignment="1">
      <alignment horizontal="left" vertical="top" wrapText="1"/>
    </xf>
    <xf numFmtId="0" fontId="14" fillId="13" borderId="54" xfId="0" applyFont="1" applyFill="1" applyBorder="1" applyAlignment="1">
      <alignment vertical="top" wrapText="1"/>
    </xf>
    <xf numFmtId="0" fontId="14" fillId="13" borderId="38" xfId="0" applyFont="1" applyFill="1" applyBorder="1" applyAlignment="1">
      <alignment horizontal="left" vertical="top"/>
    </xf>
    <xf numFmtId="0" fontId="14" fillId="13" borderId="14" xfId="0" applyFont="1" applyFill="1" applyBorder="1" applyAlignment="1">
      <alignment horizontal="left" vertical="top" wrapText="1"/>
    </xf>
    <xf numFmtId="0" fontId="14" fillId="13" borderId="2" xfId="0" applyFont="1" applyFill="1" applyBorder="1" applyAlignment="1">
      <alignment horizontal="left" vertical="top" wrapText="1"/>
    </xf>
    <xf numFmtId="0" fontId="14" fillId="13" borderId="62" xfId="0" applyFont="1" applyFill="1" applyBorder="1" applyAlignment="1">
      <alignment horizontal="left" vertical="top"/>
    </xf>
    <xf numFmtId="0" fontId="14" fillId="13" borderId="54" xfId="0" applyFont="1" applyFill="1" applyBorder="1" applyAlignment="1">
      <alignment horizontal="left" vertical="top" wrapText="1"/>
    </xf>
    <xf numFmtId="0" fontId="14" fillId="13" borderId="55" xfId="0" applyFont="1" applyFill="1" applyBorder="1" applyAlignment="1">
      <alignment horizontal="left" vertical="top" wrapText="1"/>
    </xf>
    <xf numFmtId="0" fontId="32" fillId="0" borderId="6" xfId="0" applyFont="1" applyBorder="1" applyAlignment="1">
      <alignment horizontal="left" vertical="top" wrapText="1"/>
    </xf>
    <xf numFmtId="0" fontId="32" fillId="0" borderId="15" xfId="0" applyFont="1" applyBorder="1" applyAlignment="1">
      <alignment horizontal="left" vertical="top" wrapText="1"/>
    </xf>
    <xf numFmtId="0" fontId="22" fillId="3" borderId="6" xfId="0" applyFont="1" applyFill="1" applyBorder="1" applyAlignment="1">
      <alignment horizontal="left" vertical="top" wrapText="1"/>
    </xf>
    <xf numFmtId="0" fontId="22" fillId="3" borderId="1" xfId="0" applyFont="1" applyFill="1" applyBorder="1" applyAlignment="1">
      <alignment horizontal="left" vertical="top" wrapText="1"/>
    </xf>
    <xf numFmtId="0" fontId="0" fillId="3" borderId="6" xfId="0" quotePrefix="1" applyFill="1" applyBorder="1" applyAlignment="1">
      <alignment horizontal="left" vertical="top" wrapText="1"/>
    </xf>
    <xf numFmtId="0" fontId="0" fillId="0" borderId="48" xfId="0" applyBorder="1" applyAlignment="1">
      <alignment vertical="top" wrapText="1"/>
    </xf>
    <xf numFmtId="0" fontId="0" fillId="0" borderId="17" xfId="0" applyBorder="1" applyAlignment="1">
      <alignment vertical="top" wrapText="1"/>
    </xf>
    <xf numFmtId="0" fontId="0" fillId="0" borderId="30" xfId="0" applyBorder="1" applyAlignment="1">
      <alignment vertical="top" wrapText="1"/>
    </xf>
    <xf numFmtId="0" fontId="0" fillId="0" borderId="63" xfId="0" applyBorder="1" applyAlignment="1">
      <alignment horizontal="center" vertical="top"/>
    </xf>
    <xf numFmtId="0" fontId="0" fillId="0" borderId="16" xfId="0" applyBorder="1" applyAlignment="1">
      <alignment horizontal="center" vertical="top"/>
    </xf>
    <xf numFmtId="0" fontId="0" fillId="0" borderId="5" xfId="0" applyBorder="1" applyAlignment="1">
      <alignment horizontal="center" vertical="top"/>
    </xf>
    <xf numFmtId="0" fontId="0" fillId="0" borderId="3" xfId="0" applyBorder="1" applyAlignment="1">
      <alignment horizontal="center" vertical="top"/>
    </xf>
    <xf numFmtId="0" fontId="0" fillId="0" borderId="15" xfId="0" applyBorder="1" applyAlignment="1">
      <alignment vertical="top"/>
    </xf>
    <xf numFmtId="0" fontId="0" fillId="0" borderId="1" xfId="0" applyBorder="1" applyAlignment="1">
      <alignment vertical="top"/>
    </xf>
    <xf numFmtId="0" fontId="30" fillId="14" borderId="66" xfId="3" applyFont="1" applyFill="1" applyBorder="1" applyAlignment="1">
      <alignment horizontal="center" vertical="center" wrapText="1"/>
    </xf>
    <xf numFmtId="0" fontId="29" fillId="14" borderId="72" xfId="0" applyFont="1" applyFill="1" applyBorder="1" applyAlignment="1">
      <alignment horizontal="center" vertical="center" wrapText="1"/>
    </xf>
    <xf numFmtId="0" fontId="14" fillId="3" borderId="16" xfId="0" applyFont="1" applyFill="1" applyBorder="1" applyAlignment="1">
      <alignment vertical="center" wrapText="1"/>
    </xf>
    <xf numFmtId="0" fontId="14" fillId="0" borderId="1" xfId="0" applyFont="1" applyBorder="1" applyAlignment="1">
      <alignment vertical="center" wrapText="1"/>
    </xf>
    <xf numFmtId="0" fontId="14" fillId="0" borderId="15" xfId="0" applyFont="1" applyBorder="1" applyAlignment="1">
      <alignment vertical="center" wrapText="1"/>
    </xf>
    <xf numFmtId="0" fontId="14" fillId="0" borderId="1" xfId="0" applyFont="1" applyBorder="1" applyAlignment="1">
      <alignment vertical="top" wrapText="1"/>
    </xf>
    <xf numFmtId="0" fontId="14" fillId="0" borderId="63" xfId="0" applyFont="1" applyBorder="1" applyAlignment="1">
      <alignment vertical="center" wrapText="1"/>
    </xf>
    <xf numFmtId="0" fontId="14" fillId="0" borderId="16" xfId="0" applyFont="1" applyBorder="1" applyAlignment="1">
      <alignment vertical="center" wrapText="1"/>
    </xf>
    <xf numFmtId="0" fontId="14" fillId="0" borderId="15" xfId="0" applyFont="1" applyBorder="1" applyAlignment="1">
      <alignment horizontal="left" vertical="top" wrapText="1"/>
    </xf>
    <xf numFmtId="0" fontId="14" fillId="13" borderId="62" xfId="0" applyFont="1" applyFill="1" applyBorder="1" applyAlignment="1">
      <alignment vertical="center" wrapText="1"/>
    </xf>
    <xf numFmtId="0" fontId="0" fillId="13" borderId="55" xfId="0" applyFill="1" applyBorder="1" applyAlignment="1">
      <alignment vertical="top"/>
    </xf>
    <xf numFmtId="0" fontId="14" fillId="0" borderId="33" xfId="0" applyFont="1" applyBorder="1" applyAlignment="1">
      <alignment vertical="center" wrapText="1"/>
    </xf>
    <xf numFmtId="0" fontId="14" fillId="0" borderId="25" xfId="0" applyFont="1" applyBorder="1" applyAlignment="1">
      <alignment vertical="center" wrapText="1"/>
    </xf>
    <xf numFmtId="0" fontId="14" fillId="3" borderId="3" xfId="0" applyFont="1" applyFill="1" applyBorder="1" applyAlignment="1">
      <alignment vertical="center" wrapText="1"/>
    </xf>
    <xf numFmtId="0" fontId="0" fillId="0" borderId="80" xfId="0" applyBorder="1" applyAlignment="1">
      <alignment horizontal="left" vertical="top" wrapText="1"/>
    </xf>
    <xf numFmtId="0" fontId="0" fillId="9" borderId="17" xfId="0" applyFill="1" applyBorder="1" applyAlignment="1">
      <alignment vertical="top"/>
    </xf>
    <xf numFmtId="0" fontId="0" fillId="9" borderId="48" xfId="0" applyFill="1" applyBorder="1" applyAlignment="1">
      <alignment vertical="top"/>
    </xf>
    <xf numFmtId="0" fontId="0" fillId="9" borderId="30" xfId="0" applyFill="1" applyBorder="1" applyAlignment="1">
      <alignment vertical="top" wrapText="1"/>
    </xf>
    <xf numFmtId="0" fontId="0" fillId="9" borderId="17" xfId="0" applyFill="1" applyBorder="1" applyAlignment="1">
      <alignment vertical="top" wrapText="1"/>
    </xf>
    <xf numFmtId="0" fontId="0" fillId="9" borderId="46" xfId="0" applyFill="1" applyBorder="1" applyAlignment="1">
      <alignment vertical="top"/>
    </xf>
    <xf numFmtId="0" fontId="0" fillId="9" borderId="30" xfId="0" applyFill="1" applyBorder="1" applyAlignment="1">
      <alignment vertical="top"/>
    </xf>
    <xf numFmtId="0" fontId="0" fillId="9" borderId="4" xfId="0" applyFill="1" applyBorder="1" applyAlignment="1">
      <alignment vertical="top"/>
    </xf>
    <xf numFmtId="0" fontId="0" fillId="9" borderId="17" xfId="0" applyFill="1" applyBorder="1" applyAlignment="1">
      <alignment horizontal="left" vertical="top" wrapText="1"/>
    </xf>
    <xf numFmtId="0" fontId="0" fillId="9" borderId="48" xfId="0" applyFill="1" applyBorder="1" applyAlignment="1">
      <alignment horizontal="left" vertical="top" wrapText="1"/>
    </xf>
    <xf numFmtId="0" fontId="0" fillId="9" borderId="1" xfId="0" applyFill="1" applyBorder="1" applyAlignment="1">
      <alignment horizontal="left" vertical="top" wrapText="1"/>
    </xf>
    <xf numFmtId="0" fontId="0" fillId="9" borderId="30" xfId="0" applyFill="1" applyBorder="1" applyAlignment="1">
      <alignment horizontal="left" vertical="top" wrapText="1"/>
    </xf>
    <xf numFmtId="0" fontId="0" fillId="0" borderId="48" xfId="0" applyBorder="1" applyAlignment="1">
      <alignment horizontal="center" vertical="top" wrapText="1"/>
    </xf>
    <xf numFmtId="0" fontId="0" fillId="0" borderId="17" xfId="0" applyBorder="1" applyAlignment="1">
      <alignment horizontal="center" vertical="top" wrapText="1"/>
    </xf>
    <xf numFmtId="0" fontId="0" fillId="0" borderId="17" xfId="0" applyBorder="1" applyAlignment="1">
      <alignment horizontal="center" wrapText="1"/>
    </xf>
    <xf numFmtId="0" fontId="0" fillId="0" borderId="30" xfId="0" applyBorder="1" applyAlignment="1">
      <alignment horizontal="center" vertical="top" wrapText="1"/>
    </xf>
    <xf numFmtId="0" fontId="14" fillId="13" borderId="54" xfId="0" applyFont="1" applyFill="1" applyBorder="1" applyAlignment="1">
      <alignment horizontal="center" vertical="top" wrapText="1"/>
    </xf>
    <xf numFmtId="0" fontId="34" fillId="0" borderId="1" xfId="6" applyFont="1" applyBorder="1" applyAlignment="1">
      <alignment horizontal="left" vertical="top" wrapText="1"/>
    </xf>
    <xf numFmtId="0" fontId="28" fillId="14" borderId="82" xfId="0" applyFont="1" applyFill="1" applyBorder="1" applyAlignment="1">
      <alignment horizontal="center" vertical="center" wrapText="1"/>
    </xf>
    <xf numFmtId="0" fontId="28" fillId="14" borderId="83" xfId="0" applyFont="1" applyFill="1" applyBorder="1" applyAlignment="1">
      <alignment horizontal="center" vertical="center" wrapText="1"/>
    </xf>
    <xf numFmtId="0" fontId="28" fillId="14" borderId="84" xfId="0" applyFont="1" applyFill="1" applyBorder="1" applyAlignment="1">
      <alignment horizontal="center" vertical="center" wrapText="1"/>
    </xf>
    <xf numFmtId="0" fontId="0" fillId="3" borderId="25" xfId="0" applyFill="1" applyBorder="1" applyAlignment="1">
      <alignment horizontal="left" vertical="top" wrapText="1"/>
    </xf>
    <xf numFmtId="0" fontId="28" fillId="14" borderId="85" xfId="0" applyFont="1" applyFill="1" applyBorder="1" applyAlignment="1">
      <alignment horizontal="center" vertical="center" wrapText="1"/>
    </xf>
    <xf numFmtId="0" fontId="28" fillId="14" borderId="86" xfId="0" applyFont="1" applyFill="1" applyBorder="1" applyAlignment="1">
      <alignment horizontal="center" vertical="center" wrapText="1"/>
    </xf>
    <xf numFmtId="0" fontId="28" fillId="14" borderId="87" xfId="0" applyFont="1" applyFill="1" applyBorder="1" applyAlignment="1">
      <alignment horizontal="center" vertical="center" wrapText="1"/>
    </xf>
    <xf numFmtId="0" fontId="0" fillId="3" borderId="15" xfId="0" applyFill="1" applyBorder="1" applyAlignment="1">
      <alignment horizontal="left" vertical="top" wrapText="1"/>
    </xf>
    <xf numFmtId="0" fontId="0" fillId="3" borderId="70" xfId="0" applyFill="1" applyBorder="1" applyAlignment="1">
      <alignment horizontal="left" vertical="top" wrapText="1"/>
    </xf>
    <xf numFmtId="0" fontId="0" fillId="3" borderId="4" xfId="0" applyFill="1" applyBorder="1" applyAlignment="1">
      <alignment horizontal="left" vertical="top" wrapText="1"/>
    </xf>
    <xf numFmtId="0" fontId="0" fillId="0" borderId="25" xfId="0" applyBorder="1" applyAlignment="1">
      <alignment vertical="top" wrapText="1"/>
    </xf>
    <xf numFmtId="0" fontId="0" fillId="0" borderId="89" xfId="0" applyBorder="1" applyAlignment="1">
      <alignment horizontal="left" vertical="top" wrapText="1"/>
    </xf>
    <xf numFmtId="0" fontId="0" fillId="0" borderId="70" xfId="0" applyBorder="1" applyAlignment="1">
      <alignment horizontal="left" vertical="top" wrapText="1"/>
    </xf>
    <xf numFmtId="0" fontId="0" fillId="3" borderId="1" xfId="0" applyFill="1" applyBorder="1" applyAlignment="1">
      <alignment vertical="top" wrapText="1"/>
    </xf>
    <xf numFmtId="0" fontId="0" fillId="3" borderId="25" xfId="0" applyFill="1" applyBorder="1" applyAlignment="1">
      <alignment vertical="top" wrapText="1"/>
    </xf>
    <xf numFmtId="0" fontId="0" fillId="3" borderId="89" xfId="0" applyFill="1" applyBorder="1" applyAlignment="1">
      <alignment horizontal="left" vertical="top" wrapText="1"/>
    </xf>
    <xf numFmtId="0" fontId="0" fillId="3" borderId="15" xfId="0" applyFill="1" applyBorder="1" applyAlignment="1">
      <alignment vertical="top" wrapText="1"/>
    </xf>
    <xf numFmtId="0" fontId="0" fillId="3" borderId="11" xfId="0" quotePrefix="1" applyFill="1" applyBorder="1" applyAlignment="1">
      <alignment horizontal="left" vertical="top" wrapText="1"/>
    </xf>
    <xf numFmtId="0" fontId="32" fillId="15" borderId="81" xfId="0" applyFont="1" applyFill="1" applyBorder="1" applyAlignment="1">
      <alignment horizontal="center" vertical="center"/>
    </xf>
    <xf numFmtId="0" fontId="0" fillId="0" borderId="32" xfId="0" applyBorder="1"/>
    <xf numFmtId="0" fontId="24" fillId="0" borderId="10" xfId="0" applyFont="1" applyBorder="1" applyAlignment="1">
      <alignment horizontal="center" vertical="center"/>
    </xf>
    <xf numFmtId="0" fontId="8" fillId="0" borderId="52" xfId="0" applyFont="1" applyBorder="1" applyAlignment="1">
      <alignment horizontal="center" vertical="top"/>
    </xf>
    <xf numFmtId="0" fontId="16" fillId="0" borderId="34" xfId="0" applyFont="1" applyBorder="1"/>
    <xf numFmtId="0" fontId="16" fillId="0" borderId="16" xfId="0" applyFont="1" applyBorder="1"/>
    <xf numFmtId="0" fontId="8" fillId="0" borderId="90" xfId="0" applyFont="1" applyBorder="1" applyAlignment="1">
      <alignment horizontal="center" vertical="top"/>
    </xf>
    <xf numFmtId="0" fontId="0" fillId="0" borderId="58" xfId="0" applyBorder="1" applyAlignment="1">
      <alignment wrapText="1"/>
    </xf>
    <xf numFmtId="0" fontId="0" fillId="0" borderId="59" xfId="0" applyBorder="1" applyAlignment="1">
      <alignment wrapText="1"/>
    </xf>
    <xf numFmtId="0" fontId="0" fillId="0" borderId="64" xfId="0" applyBorder="1"/>
    <xf numFmtId="0" fontId="14" fillId="0" borderId="90" xfId="0" applyFont="1" applyBorder="1" applyAlignment="1">
      <alignment horizontal="center" vertical="top" wrapText="1"/>
    </xf>
    <xf numFmtId="0" fontId="34" fillId="8" borderId="60" xfId="0" applyFont="1" applyFill="1" applyBorder="1" applyAlignment="1">
      <alignment vertical="center" wrapText="1"/>
    </xf>
    <xf numFmtId="0" fontId="34" fillId="15" borderId="59" xfId="0" applyFont="1" applyFill="1" applyBorder="1" applyAlignment="1">
      <alignment vertical="center" wrapText="1"/>
    </xf>
    <xf numFmtId="0" fontId="34" fillId="4" borderId="59" xfId="0" applyFont="1" applyFill="1" applyBorder="1" applyAlignment="1">
      <alignment vertical="center" wrapText="1"/>
    </xf>
    <xf numFmtId="0" fontId="34" fillId="11" borderId="59" xfId="0" applyFont="1" applyFill="1" applyBorder="1" applyAlignment="1">
      <alignment vertical="center" wrapText="1"/>
    </xf>
    <xf numFmtId="0" fontId="34" fillId="12" borderId="64" xfId="0" applyFont="1" applyFill="1" applyBorder="1" applyAlignment="1">
      <alignment vertical="center" wrapText="1"/>
    </xf>
    <xf numFmtId="0" fontId="14" fillId="0" borderId="90" xfId="0" applyFont="1" applyBorder="1" applyAlignment="1">
      <alignment horizontal="center" vertical="center" wrapText="1"/>
    </xf>
    <xf numFmtId="0" fontId="0" fillId="0" borderId="91" xfId="0" applyBorder="1" applyAlignment="1">
      <alignment horizontal="left" vertical="top"/>
    </xf>
    <xf numFmtId="0" fontId="0" fillId="0" borderId="51" xfId="0" applyBorder="1" applyAlignment="1">
      <alignment horizontal="left" vertical="top"/>
    </xf>
    <xf numFmtId="0" fontId="0" fillId="0" borderId="92" xfId="0" applyBorder="1" applyAlignment="1">
      <alignment horizontal="left" vertical="top"/>
    </xf>
    <xf numFmtId="0" fontId="0" fillId="0" borderId="93" xfId="0" applyBorder="1" applyAlignment="1">
      <alignment horizontal="left" vertical="top"/>
    </xf>
    <xf numFmtId="0" fontId="0" fillId="0" borderId="13" xfId="0" applyBorder="1" applyAlignment="1">
      <alignment horizontal="left" vertical="top" wrapText="1"/>
    </xf>
    <xf numFmtId="0" fontId="0" fillId="0" borderId="20" xfId="0" applyBorder="1" applyAlignment="1">
      <alignment horizontal="left" vertical="top" wrapText="1"/>
    </xf>
    <xf numFmtId="0" fontId="0" fillId="0" borderId="47" xfId="0" applyBorder="1" applyAlignment="1">
      <alignment horizontal="left" vertical="top" wrapText="1"/>
    </xf>
    <xf numFmtId="0" fontId="0" fillId="0" borderId="23" xfId="0" applyBorder="1" applyAlignment="1">
      <alignment horizontal="left" vertical="top" wrapText="1"/>
    </xf>
    <xf numFmtId="168" fontId="0" fillId="9" borderId="1" xfId="0" applyNumberFormat="1" applyFill="1" applyBorder="1" applyAlignment="1">
      <alignment vertical="center" wrapText="1"/>
    </xf>
    <xf numFmtId="169" fontId="0" fillId="9" borderId="1" xfId="0" applyNumberFormat="1" applyFill="1" applyBorder="1" applyAlignment="1">
      <alignment vertical="center" wrapText="1"/>
    </xf>
    <xf numFmtId="0" fontId="32" fillId="16" borderId="1" xfId="0" applyFont="1" applyFill="1" applyBorder="1" applyAlignment="1">
      <alignment vertical="top" wrapText="1"/>
    </xf>
    <xf numFmtId="0" fontId="0" fillId="0" borderId="1" xfId="0" applyBorder="1" applyAlignment="1">
      <alignment horizontal="center" vertical="center" wrapText="1"/>
    </xf>
    <xf numFmtId="0" fontId="34" fillId="16" borderId="1" xfId="0" applyFont="1" applyFill="1" applyBorder="1" applyAlignment="1">
      <alignment horizontal="center" vertical="center" wrapText="1"/>
    </xf>
    <xf numFmtId="0" fontId="0" fillId="0" borderId="3" xfId="0" applyBorder="1" applyAlignment="1">
      <alignment horizontal="center" vertical="center" wrapText="1"/>
    </xf>
    <xf numFmtId="0" fontId="34" fillId="16" borderId="1" xfId="0" applyFont="1" applyFill="1" applyBorder="1" applyAlignment="1">
      <alignment horizontal="left" vertical="top" wrapText="1"/>
    </xf>
    <xf numFmtId="0" fontId="32" fillId="16" borderId="1" xfId="0" applyFont="1" applyFill="1" applyBorder="1" applyAlignment="1">
      <alignment horizontal="left" vertical="top" wrapText="1"/>
    </xf>
    <xf numFmtId="0" fontId="0" fillId="3" borderId="1"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6" xfId="0" applyFill="1" applyBorder="1" applyAlignment="1">
      <alignment horizontal="center" vertical="center" wrapText="1"/>
    </xf>
    <xf numFmtId="0" fontId="5" fillId="0" borderId="0" xfId="12"/>
    <xf numFmtId="173" fontId="0" fillId="3" borderId="1" xfId="0" applyNumberFormat="1" applyFill="1" applyBorder="1" applyAlignment="1">
      <alignment horizontal="left" vertical="top" wrapText="1"/>
    </xf>
    <xf numFmtId="0" fontId="14" fillId="13" borderId="14" xfId="0" applyFont="1" applyFill="1" applyBorder="1" applyAlignment="1">
      <alignment horizontal="left" vertical="top"/>
    </xf>
    <xf numFmtId="0" fontId="14" fillId="13" borderId="54" xfId="0" applyFont="1" applyFill="1" applyBorder="1" applyAlignment="1">
      <alignment horizontal="left" vertical="top"/>
    </xf>
    <xf numFmtId="0" fontId="0" fillId="0" borderId="49" xfId="0" applyBorder="1" applyAlignment="1">
      <alignment horizontal="center" vertical="top"/>
    </xf>
    <xf numFmtId="0" fontId="0" fillId="0" borderId="18" xfId="0" applyBorder="1" applyAlignment="1">
      <alignment horizontal="center" vertical="top"/>
    </xf>
    <xf numFmtId="0" fontId="0" fillId="0" borderId="63" xfId="0" applyBorder="1" applyAlignment="1">
      <alignment horizontal="left" vertical="top" wrapText="1"/>
    </xf>
    <xf numFmtId="0" fontId="0" fillId="0" borderId="16" xfId="0" applyBorder="1" applyAlignment="1">
      <alignment horizontal="left" vertical="top" wrapText="1"/>
    </xf>
    <xf numFmtId="0" fontId="38" fillId="13" borderId="54" xfId="0" applyFont="1" applyFill="1" applyBorder="1" applyAlignment="1">
      <alignment horizontal="left" vertical="top" wrapText="1"/>
    </xf>
    <xf numFmtId="0" fontId="38" fillId="13" borderId="55"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22" fillId="0" borderId="0" xfId="0" applyFont="1" applyAlignment="1">
      <alignment horizontal="center" vertical="top"/>
    </xf>
    <xf numFmtId="0" fontId="28" fillId="10" borderId="100" xfId="0" applyFont="1" applyFill="1" applyBorder="1" applyAlignment="1">
      <alignment horizontal="center" vertical="center" wrapText="1"/>
    </xf>
    <xf numFmtId="0" fontId="39" fillId="3" borderId="1" xfId="0" applyFont="1" applyFill="1" applyBorder="1" applyAlignment="1">
      <alignment vertical="center" wrapText="1"/>
    </xf>
    <xf numFmtId="0" fontId="40" fillId="3" borderId="1" xfId="0" applyFont="1" applyFill="1" applyBorder="1" applyAlignment="1">
      <alignment vertical="center" wrapText="1"/>
    </xf>
    <xf numFmtId="0" fontId="41" fillId="3" borderId="16" xfId="0" applyFont="1" applyFill="1" applyBorder="1" applyAlignment="1">
      <alignment horizontal="left" vertical="top" wrapText="1"/>
    </xf>
    <xf numFmtId="0" fontId="41" fillId="3" borderId="16" xfId="0" applyFont="1" applyFill="1" applyBorder="1" applyAlignment="1">
      <alignment vertical="top"/>
    </xf>
    <xf numFmtId="0" fontId="41" fillId="3" borderId="63" xfId="0" applyFont="1" applyFill="1" applyBorder="1" applyAlignment="1">
      <alignment vertical="top"/>
    </xf>
    <xf numFmtId="0" fontId="39" fillId="3" borderId="96" xfId="0" applyFont="1" applyFill="1" applyBorder="1" applyAlignment="1">
      <alignment vertical="center" wrapText="1"/>
    </xf>
    <xf numFmtId="0" fontId="41" fillId="3" borderId="1" xfId="0" applyFont="1" applyFill="1" applyBorder="1" applyAlignment="1">
      <alignment horizontal="left" vertical="top" wrapText="1"/>
    </xf>
    <xf numFmtId="0" fontId="37" fillId="3" borderId="1" xfId="0" applyFont="1" applyFill="1" applyBorder="1" applyAlignment="1">
      <alignment horizontal="left" vertical="top" wrapText="1"/>
    </xf>
    <xf numFmtId="0" fontId="41" fillId="3" borderId="99" xfId="0" applyFont="1" applyFill="1" applyBorder="1" applyAlignment="1">
      <alignment horizontal="left" vertical="top" wrapText="1"/>
    </xf>
    <xf numFmtId="0" fontId="28" fillId="10" borderId="88" xfId="0" applyFont="1" applyFill="1" applyBorder="1" applyAlignment="1">
      <alignment horizontal="center" vertical="center" wrapText="1"/>
    </xf>
    <xf numFmtId="0" fontId="28" fillId="10" borderId="101" xfId="0" applyFont="1" applyFill="1" applyBorder="1" applyAlignment="1">
      <alignment horizontal="center" vertical="center" wrapText="1"/>
    </xf>
    <xf numFmtId="0" fontId="0" fillId="0" borderId="102" xfId="0" applyBorder="1" applyAlignment="1">
      <alignment vertical="top"/>
    </xf>
    <xf numFmtId="0" fontId="0" fillId="0" borderId="103" xfId="0" applyBorder="1" applyAlignment="1">
      <alignment horizontal="left" vertical="top" wrapText="1"/>
    </xf>
    <xf numFmtId="0" fontId="22" fillId="0" borderId="104" xfId="0" applyFont="1" applyBorder="1" applyAlignment="1">
      <alignment horizontal="center" vertical="top"/>
    </xf>
    <xf numFmtId="0" fontId="41" fillId="3" borderId="105" xfId="0" applyFont="1" applyFill="1" applyBorder="1" applyAlignment="1">
      <alignment horizontal="center" vertical="top" wrapText="1"/>
    </xf>
    <xf numFmtId="0" fontId="41" fillId="3" borderId="105" xfId="0" applyFont="1" applyFill="1" applyBorder="1" applyAlignment="1">
      <alignment horizontal="center" vertical="top"/>
    </xf>
    <xf numFmtId="0" fontId="39" fillId="3" borderId="105" xfId="0" applyFont="1" applyFill="1" applyBorder="1" applyAlignment="1">
      <alignment horizontal="center" vertical="top" wrapText="1"/>
    </xf>
    <xf numFmtId="0" fontId="39" fillId="3" borderId="105" xfId="0" applyFont="1" applyFill="1" applyBorder="1" applyAlignment="1">
      <alignment horizontal="center" vertical="center" wrapText="1"/>
    </xf>
    <xf numFmtId="0" fontId="40" fillId="3" borderId="105" xfId="0" applyFont="1" applyFill="1" applyBorder="1" applyAlignment="1">
      <alignment horizontal="center" vertical="center" wrapText="1"/>
    </xf>
    <xf numFmtId="0" fontId="41" fillId="3" borderId="106" xfId="0" applyFont="1" applyFill="1" applyBorder="1" applyAlignment="1">
      <alignment horizontal="center" vertical="top"/>
    </xf>
    <xf numFmtId="0" fontId="41" fillId="3" borderId="107" xfId="0" applyFont="1" applyFill="1" applyBorder="1" applyAlignment="1">
      <alignment horizontal="center" vertical="top"/>
    </xf>
    <xf numFmtId="0" fontId="40" fillId="3" borderId="108" xfId="0" applyFont="1" applyFill="1" applyBorder="1" applyAlignment="1">
      <alignment horizontal="center" vertical="center" wrapText="1"/>
    </xf>
    <xf numFmtId="0" fontId="41" fillId="3" borderId="109" xfId="0" applyFont="1" applyFill="1" applyBorder="1" applyAlignment="1">
      <alignment vertical="top"/>
    </xf>
    <xf numFmtId="0" fontId="40" fillId="3" borderId="110" xfId="0" applyFont="1" applyFill="1" applyBorder="1" applyAlignment="1">
      <alignment horizontal="center" vertical="center" wrapText="1"/>
    </xf>
    <xf numFmtId="0" fontId="41" fillId="3" borderId="111" xfId="0" applyFont="1" applyFill="1" applyBorder="1" applyAlignment="1">
      <alignment vertical="top"/>
    </xf>
    <xf numFmtId="0" fontId="39" fillId="16" borderId="1" xfId="0" applyFont="1" applyFill="1" applyBorder="1" applyAlignment="1">
      <alignment vertical="top" wrapText="1"/>
    </xf>
    <xf numFmtId="0" fontId="39" fillId="16" borderId="1" xfId="0" applyFont="1" applyFill="1" applyBorder="1" applyAlignment="1">
      <alignment horizontal="center" vertical="center" wrapText="1"/>
    </xf>
    <xf numFmtId="0" fontId="0" fillId="0" borderId="113" xfId="0" applyBorder="1" applyAlignment="1">
      <alignment horizontal="center" vertical="top"/>
    </xf>
    <xf numFmtId="0" fontId="0" fillId="0" borderId="114" xfId="0" applyBorder="1" applyAlignment="1">
      <alignment horizontal="center" vertical="top"/>
    </xf>
    <xf numFmtId="0" fontId="0" fillId="0" borderId="115" xfId="0" applyBorder="1" applyAlignment="1">
      <alignment horizontal="center" vertical="top"/>
    </xf>
    <xf numFmtId="0" fontId="32" fillId="0" borderId="25" xfId="4" applyFont="1" applyBorder="1" applyAlignment="1">
      <alignment horizontal="center" vertical="center" wrapText="1"/>
    </xf>
    <xf numFmtId="0" fontId="32" fillId="0" borderId="25" xfId="6" applyFont="1" applyBorder="1" applyAlignment="1">
      <alignment horizontal="center" vertical="center" wrapText="1"/>
    </xf>
    <xf numFmtId="0" fontId="32" fillId="0" borderId="25" xfId="6" applyFont="1" applyBorder="1" applyAlignment="1">
      <alignment horizontal="left" vertical="top" wrapText="1"/>
    </xf>
    <xf numFmtId="0" fontId="35" fillId="0" borderId="25" xfId="6" applyFont="1" applyBorder="1" applyAlignment="1">
      <alignment horizontal="center" vertical="top" wrapText="1"/>
    </xf>
    <xf numFmtId="0" fontId="35" fillId="0" borderId="30" xfId="6" applyFont="1" applyBorder="1" applyAlignment="1">
      <alignment horizontal="center" vertical="center" wrapText="1"/>
    </xf>
    <xf numFmtId="0" fontId="32" fillId="0" borderId="95" xfId="6" applyFont="1" applyBorder="1" applyAlignment="1">
      <alignment horizontal="left" vertical="top" wrapText="1"/>
    </xf>
    <xf numFmtId="0" fontId="41" fillId="0" borderId="63" xfId="0" applyFont="1" applyBorder="1" applyAlignment="1">
      <alignment horizontal="center" vertical="top"/>
    </xf>
    <xf numFmtId="0" fontId="41" fillId="0" borderId="25" xfId="0" applyFont="1" applyBorder="1" applyAlignment="1">
      <alignment vertical="top"/>
    </xf>
    <xf numFmtId="0" fontId="41" fillId="0" borderId="30" xfId="0" applyFont="1" applyBorder="1" applyAlignment="1">
      <alignment vertical="top" wrapText="1"/>
    </xf>
    <xf numFmtId="0" fontId="41" fillId="0" borderId="17" xfId="0" applyFont="1" applyBorder="1" applyAlignment="1">
      <alignment horizontal="center" vertical="top" wrapText="1"/>
    </xf>
    <xf numFmtId="0" fontId="41" fillId="0" borderId="1" xfId="0" applyFont="1" applyBorder="1" applyAlignment="1">
      <alignment horizontal="left" vertical="top" wrapText="1"/>
    </xf>
    <xf numFmtId="0" fontId="0" fillId="0" borderId="0" xfId="0" applyAlignment="1">
      <alignment horizontal="left"/>
    </xf>
    <xf numFmtId="0" fontId="28" fillId="10" borderId="88" xfId="0" applyFont="1" applyFill="1" applyBorder="1" applyAlignment="1">
      <alignment horizontal="center" vertical="top" wrapText="1"/>
    </xf>
    <xf numFmtId="0" fontId="44" fillId="16" borderId="1" xfId="0" applyFont="1" applyFill="1" applyBorder="1" applyAlignment="1">
      <alignment horizontal="left" vertical="top"/>
    </xf>
    <xf numFmtId="0" fontId="39" fillId="3" borderId="1" xfId="0" applyFont="1" applyFill="1" applyBorder="1" applyAlignment="1">
      <alignment vertical="top" wrapText="1"/>
    </xf>
    <xf numFmtId="0" fontId="40" fillId="3" borderId="1" xfId="0" applyFont="1" applyFill="1" applyBorder="1" applyAlignment="1">
      <alignment vertical="top" wrapText="1"/>
    </xf>
    <xf numFmtId="0" fontId="0" fillId="0" borderId="117" xfId="0" applyBorder="1" applyAlignment="1">
      <alignment horizontal="center" vertical="top"/>
    </xf>
    <xf numFmtId="0" fontId="42" fillId="3" borderId="0" xfId="0" applyFont="1" applyFill="1" applyAlignment="1">
      <alignment vertical="top" wrapText="1"/>
    </xf>
    <xf numFmtId="0" fontId="22" fillId="3" borderId="4" xfId="0" applyFont="1" applyFill="1" applyBorder="1" applyAlignment="1">
      <alignment horizontal="center" vertical="top"/>
    </xf>
    <xf numFmtId="0" fontId="41" fillId="3" borderId="17" xfId="0" applyFont="1" applyFill="1" applyBorder="1" applyAlignment="1">
      <alignment horizontal="left" vertical="top" wrapText="1"/>
    </xf>
    <xf numFmtId="0" fontId="22" fillId="3" borderId="20" xfId="0" applyFont="1" applyFill="1" applyBorder="1" applyAlignment="1">
      <alignment horizontal="center" vertical="top"/>
    </xf>
    <xf numFmtId="0" fontId="42" fillId="3" borderId="15" xfId="0" applyFont="1" applyFill="1" applyBorder="1" applyAlignment="1">
      <alignment horizontal="left" vertical="top" wrapText="1"/>
    </xf>
    <xf numFmtId="0" fontId="42" fillId="0" borderId="95" xfId="0" applyFont="1" applyBorder="1" applyAlignment="1">
      <alignment vertical="top" wrapText="1"/>
    </xf>
    <xf numFmtId="0" fontId="39" fillId="3" borderId="16" xfId="0" applyFont="1" applyFill="1" applyBorder="1" applyAlignment="1">
      <alignment vertical="top"/>
    </xf>
    <xf numFmtId="0" fontId="28" fillId="10" borderId="88" xfId="0" applyFont="1" applyFill="1" applyBorder="1" applyAlignment="1">
      <alignment vertical="top" wrapText="1"/>
    </xf>
    <xf numFmtId="0" fontId="39" fillId="3" borderId="1" xfId="0" applyFont="1" applyFill="1" applyBorder="1" applyAlignment="1">
      <alignment horizontal="left" vertical="top" wrapText="1"/>
    </xf>
    <xf numFmtId="0" fontId="42" fillId="0" borderId="0" xfId="0" applyFont="1" applyAlignment="1">
      <alignment vertical="top" wrapText="1"/>
    </xf>
    <xf numFmtId="0" fontId="44" fillId="16" borderId="1" xfId="0" applyFont="1" applyFill="1" applyBorder="1" applyAlignment="1">
      <alignment horizontal="left" vertical="top" wrapText="1"/>
    </xf>
    <xf numFmtId="0" fontId="44" fillId="0" borderId="1" xfId="0" applyFont="1" applyBorder="1" applyAlignment="1">
      <alignment vertical="top" wrapText="1"/>
    </xf>
    <xf numFmtId="0" fontId="44" fillId="16" borderId="1" xfId="0" applyFont="1" applyFill="1" applyBorder="1" applyAlignment="1">
      <alignment horizontal="center" vertical="center" wrapText="1"/>
    </xf>
    <xf numFmtId="0" fontId="39" fillId="3" borderId="18" xfId="0" applyFont="1" applyFill="1" applyBorder="1" applyAlignment="1">
      <alignment vertical="top"/>
    </xf>
    <xf numFmtId="0" fontId="41" fillId="3" borderId="25" xfId="0" applyFont="1" applyFill="1" applyBorder="1" applyAlignment="1">
      <alignment horizontal="left" vertical="top" wrapText="1"/>
    </xf>
    <xf numFmtId="0" fontId="42" fillId="0" borderId="95" xfId="0" applyFont="1" applyBorder="1" applyAlignment="1">
      <alignment vertical="top"/>
    </xf>
    <xf numFmtId="0" fontId="44" fillId="0" borderId="1" xfId="0" applyFont="1" applyBorder="1" applyAlignment="1">
      <alignment vertical="center" wrapText="1"/>
    </xf>
    <xf numFmtId="0" fontId="44" fillId="16" borderId="1" xfId="0" applyFont="1" applyFill="1" applyBorder="1" applyAlignment="1">
      <alignment horizontal="left" vertical="center" wrapText="1"/>
    </xf>
    <xf numFmtId="0" fontId="40" fillId="16" borderId="1" xfId="0" applyFont="1" applyFill="1" applyBorder="1" applyAlignment="1">
      <alignment vertical="center" wrapText="1"/>
    </xf>
    <xf numFmtId="0" fontId="39" fillId="16" borderId="1" xfId="0" applyFont="1" applyFill="1" applyBorder="1" applyAlignment="1">
      <alignment horizontal="left" vertical="center" wrapText="1"/>
    </xf>
    <xf numFmtId="0" fontId="40" fillId="16" borderId="1" xfId="0" applyFont="1" applyFill="1" applyBorder="1" applyAlignment="1">
      <alignment horizontal="center" vertical="center" wrapText="1"/>
    </xf>
    <xf numFmtId="0" fontId="39" fillId="16" borderId="1" xfId="0" applyFont="1" applyFill="1" applyBorder="1" applyAlignment="1">
      <alignment vertical="center" wrapText="1"/>
    </xf>
    <xf numFmtId="0" fontId="48" fillId="16" borderId="1" xfId="0" applyFont="1" applyFill="1" applyBorder="1" applyAlignment="1">
      <alignment horizontal="center" vertical="center" wrapText="1"/>
    </xf>
    <xf numFmtId="0" fontId="49" fillId="16" borderId="1" xfId="0" applyFont="1" applyFill="1" applyBorder="1" applyAlignment="1">
      <alignment horizontal="center" vertical="center" wrapText="1"/>
    </xf>
    <xf numFmtId="0" fontId="44" fillId="16" borderId="1" xfId="0" applyFont="1" applyFill="1" applyBorder="1" applyAlignment="1">
      <alignment vertical="top"/>
    </xf>
    <xf numFmtId="0" fontId="50" fillId="16" borderId="1" xfId="0" applyFont="1" applyFill="1" applyBorder="1" applyAlignment="1">
      <alignment vertical="top"/>
    </xf>
    <xf numFmtId="0" fontId="40" fillId="16" borderId="1" xfId="0" applyFont="1" applyFill="1" applyBorder="1" applyAlignment="1">
      <alignment vertical="top"/>
    </xf>
    <xf numFmtId="0" fontId="42" fillId="0" borderId="0" xfId="0" applyFont="1" applyAlignment="1">
      <alignment vertical="top"/>
    </xf>
    <xf numFmtId="0" fontId="22" fillId="3" borderId="4" xfId="0" applyFont="1" applyFill="1" applyBorder="1" applyAlignment="1">
      <alignment horizontal="center" vertical="top" wrapText="1"/>
    </xf>
    <xf numFmtId="0" fontId="44" fillId="16" borderId="25" xfId="0" applyFont="1" applyFill="1" applyBorder="1" applyAlignment="1">
      <alignment horizontal="left" vertical="top" wrapText="1"/>
    </xf>
    <xf numFmtId="0" fontId="0" fillId="0" borderId="0" xfId="0" applyAlignment="1">
      <alignment horizontal="left" vertical="top"/>
    </xf>
    <xf numFmtId="0" fontId="45" fillId="18" borderId="112" xfId="0" applyFont="1" applyFill="1" applyBorder="1" applyAlignment="1">
      <alignment horizontal="left" vertical="top" wrapText="1"/>
    </xf>
    <xf numFmtId="0" fontId="42" fillId="0" borderId="95" xfId="0" applyFont="1" applyBorder="1" applyAlignment="1">
      <alignment horizontal="left" vertical="top"/>
    </xf>
    <xf numFmtId="0" fontId="0" fillId="0" borderId="96" xfId="0" applyBorder="1" applyAlignment="1">
      <alignment horizontal="left" vertical="top"/>
    </xf>
    <xf numFmtId="0" fontId="0" fillId="0" borderId="95" xfId="0" applyBorder="1" applyAlignment="1">
      <alignment horizontal="left" vertical="top"/>
    </xf>
    <xf numFmtId="0" fontId="0" fillId="0" borderId="95" xfId="0" applyBorder="1" applyAlignment="1">
      <alignment horizontal="left" vertical="top" wrapText="1"/>
    </xf>
    <xf numFmtId="0" fontId="40" fillId="16" borderId="1" xfId="0" applyFont="1" applyFill="1" applyBorder="1" applyAlignment="1">
      <alignment horizontal="left" vertical="top" wrapText="1"/>
    </xf>
    <xf numFmtId="0" fontId="49" fillId="16" borderId="1" xfId="0" applyFont="1" applyFill="1" applyBorder="1" applyAlignment="1">
      <alignment horizontal="left" vertical="top" wrapText="1"/>
    </xf>
    <xf numFmtId="0" fontId="0" fillId="0" borderId="96" xfId="0" applyBorder="1" applyAlignment="1">
      <alignment horizontal="left" vertical="top" wrapText="1"/>
    </xf>
    <xf numFmtId="0" fontId="41" fillId="3" borderId="18" xfId="0" applyFont="1" applyFill="1" applyBorder="1" applyAlignment="1">
      <alignment horizontal="left" vertical="top" wrapText="1"/>
    </xf>
    <xf numFmtId="0" fontId="39" fillId="3" borderId="16" xfId="0" applyFont="1" applyFill="1" applyBorder="1" applyAlignment="1">
      <alignment vertical="center" wrapText="1"/>
    </xf>
    <xf numFmtId="0" fontId="41" fillId="3" borderId="18" xfId="0" applyFont="1" applyFill="1" applyBorder="1" applyAlignment="1">
      <alignment vertical="top"/>
    </xf>
    <xf numFmtId="0" fontId="42" fillId="0" borderId="118" xfId="0" applyFont="1" applyBorder="1" applyAlignment="1">
      <alignment vertical="top"/>
    </xf>
    <xf numFmtId="0" fontId="0" fillId="3" borderId="0" xfId="0" applyFill="1"/>
    <xf numFmtId="0" fontId="0" fillId="3" borderId="114" xfId="0" applyFill="1" applyBorder="1" applyAlignment="1">
      <alignment horizontal="center" vertical="top"/>
    </xf>
    <xf numFmtId="0" fontId="0" fillId="3" borderId="95" xfId="0" applyFill="1" applyBorder="1" applyAlignment="1">
      <alignment horizontal="left" vertical="top"/>
    </xf>
    <xf numFmtId="0" fontId="41" fillId="3" borderId="15" xfId="0" applyFont="1" applyFill="1" applyBorder="1" applyAlignment="1">
      <alignment horizontal="left" vertical="top" wrapText="1"/>
    </xf>
    <xf numFmtId="0" fontId="42" fillId="0" borderId="0" xfId="0" applyFont="1" applyAlignment="1">
      <alignment wrapText="1"/>
    </xf>
    <xf numFmtId="0" fontId="41" fillId="3" borderId="33" xfId="0" applyFont="1" applyFill="1" applyBorder="1" applyAlignment="1">
      <alignment vertical="top"/>
    </xf>
    <xf numFmtId="0" fontId="41" fillId="3" borderId="95" xfId="0" applyFont="1" applyFill="1" applyBorder="1" applyAlignment="1">
      <alignment vertical="top"/>
    </xf>
    <xf numFmtId="0" fontId="0" fillId="0" borderId="118" xfId="0" applyBorder="1" applyAlignment="1">
      <alignment horizontal="left" vertical="top"/>
    </xf>
    <xf numFmtId="0" fontId="41" fillId="3" borderId="119" xfId="0" applyFont="1" applyFill="1" applyBorder="1" applyAlignment="1">
      <alignment horizontal="center" vertical="top"/>
    </xf>
    <xf numFmtId="0" fontId="41" fillId="3" borderId="33" xfId="0" applyFont="1" applyFill="1" applyBorder="1" applyAlignment="1">
      <alignment horizontal="left" vertical="top" wrapText="1"/>
    </xf>
    <xf numFmtId="0" fontId="41" fillId="3" borderId="63" xfId="0" applyFont="1" applyFill="1" applyBorder="1" applyAlignment="1">
      <alignment horizontal="left" vertical="top" wrapText="1"/>
    </xf>
    <xf numFmtId="0" fontId="0" fillId="0" borderId="118" xfId="0" applyBorder="1" applyAlignment="1">
      <alignment horizontal="left" vertical="top" wrapText="1"/>
    </xf>
    <xf numFmtId="0" fontId="51" fillId="0" borderId="0" xfId="0" applyFont="1" applyAlignment="1">
      <alignment vertical="top"/>
    </xf>
    <xf numFmtId="0" fontId="41" fillId="3" borderId="95" xfId="0" applyFont="1" applyFill="1" applyBorder="1" applyAlignment="1">
      <alignment vertical="top" wrapText="1"/>
    </xf>
    <xf numFmtId="0" fontId="0" fillId="0" borderId="120" xfId="0" applyBorder="1" applyAlignment="1">
      <alignment horizontal="left" vertical="top" wrapText="1"/>
    </xf>
    <xf numFmtId="0" fontId="41" fillId="3" borderId="57" xfId="0" applyFont="1" applyFill="1" applyBorder="1" applyAlignment="1">
      <alignment vertical="top"/>
    </xf>
    <xf numFmtId="0" fontId="41" fillId="3" borderId="63" xfId="0" applyFont="1" applyFill="1" applyBorder="1" applyAlignment="1">
      <alignment vertical="top" wrapText="1"/>
    </xf>
    <xf numFmtId="0" fontId="42" fillId="0" borderId="1" xfId="0" applyFont="1" applyBorder="1" applyAlignment="1">
      <alignment horizontal="left" vertical="top" wrapText="1"/>
    </xf>
    <xf numFmtId="0" fontId="40" fillId="3" borderId="33" xfId="0" applyFont="1" applyFill="1" applyBorder="1" applyAlignment="1">
      <alignment vertical="top"/>
    </xf>
    <xf numFmtId="0" fontId="42" fillId="0" borderId="95" xfId="0" applyFont="1" applyBorder="1" applyAlignment="1">
      <alignment wrapText="1"/>
    </xf>
    <xf numFmtId="0" fontId="42" fillId="0" borderId="116" xfId="0" applyFont="1" applyBorder="1" applyAlignment="1">
      <alignment vertical="top"/>
    </xf>
    <xf numFmtId="0" fontId="0" fillId="3" borderId="17" xfId="0" applyFill="1" applyBorder="1" applyAlignment="1">
      <alignment vertical="top" wrapText="1"/>
    </xf>
    <xf numFmtId="0" fontId="0" fillId="3" borderId="17" xfId="0" applyFill="1" applyBorder="1" applyAlignment="1">
      <alignment horizontal="left" vertical="top" wrapText="1"/>
    </xf>
    <xf numFmtId="0" fontId="0" fillId="3" borderId="30" xfId="0" applyFill="1" applyBorder="1" applyAlignment="1">
      <alignment vertical="top" wrapText="1"/>
    </xf>
    <xf numFmtId="0" fontId="0" fillId="15" borderId="0" xfId="0" applyFill="1" applyAlignment="1">
      <alignment vertical="top"/>
    </xf>
    <xf numFmtId="0" fontId="0" fillId="15" borderId="0" xfId="0" applyFill="1" applyAlignment="1">
      <alignment vertical="top" wrapText="1"/>
    </xf>
    <xf numFmtId="0" fontId="0" fillId="15" borderId="0" xfId="0" applyFill="1" applyAlignment="1">
      <alignment horizontal="center" vertical="top" wrapText="1"/>
    </xf>
    <xf numFmtId="0" fontId="47" fillId="15" borderId="121" xfId="0" applyFont="1" applyFill="1" applyBorder="1" applyAlignment="1">
      <alignment horizontal="left" vertical="top"/>
    </xf>
    <xf numFmtId="0" fontId="0" fillId="15" borderId="122" xfId="0" applyFill="1" applyBorder="1" applyAlignment="1">
      <alignment vertical="top"/>
    </xf>
    <xf numFmtId="0" fontId="0" fillId="15" borderId="122" xfId="0" applyFill="1" applyBorder="1" applyAlignment="1">
      <alignment vertical="top" wrapText="1"/>
    </xf>
    <xf numFmtId="0" fontId="0" fillId="15" borderId="122" xfId="0" applyFill="1" applyBorder="1" applyAlignment="1">
      <alignment horizontal="center" vertical="top" wrapText="1"/>
    </xf>
    <xf numFmtId="0" fontId="0" fillId="15" borderId="123" xfId="0" applyFill="1" applyBorder="1" applyAlignment="1">
      <alignment vertical="top" wrapText="1"/>
    </xf>
    <xf numFmtId="0" fontId="47" fillId="15" borderId="124" xfId="0" applyFont="1" applyFill="1" applyBorder="1" applyAlignment="1">
      <alignment horizontal="left" vertical="top"/>
    </xf>
    <xf numFmtId="0" fontId="0" fillId="15" borderId="125" xfId="0" applyFill="1" applyBorder="1" applyAlignment="1">
      <alignment vertical="top" wrapText="1"/>
    </xf>
    <xf numFmtId="0" fontId="52" fillId="13" borderId="62" xfId="0" applyFont="1" applyFill="1" applyBorder="1" applyAlignment="1">
      <alignment horizontal="left" vertical="top"/>
    </xf>
    <xf numFmtId="0" fontId="52" fillId="13" borderId="54" xfId="0" applyFont="1" applyFill="1" applyBorder="1" applyAlignment="1">
      <alignment horizontal="left" vertical="top" wrapText="1"/>
    </xf>
    <xf numFmtId="0" fontId="46" fillId="13" borderId="62" xfId="0" applyFont="1" applyFill="1" applyBorder="1" applyAlignment="1">
      <alignment horizontal="left" vertical="top"/>
    </xf>
    <xf numFmtId="0" fontId="41" fillId="0" borderId="15" xfId="0" applyFont="1" applyBorder="1" applyAlignment="1">
      <alignment vertical="top"/>
    </xf>
    <xf numFmtId="0" fontId="41" fillId="3" borderId="15" xfId="0" applyFont="1" applyFill="1" applyBorder="1" applyAlignment="1">
      <alignment vertical="top"/>
    </xf>
    <xf numFmtId="0" fontId="41" fillId="3" borderId="56" xfId="0" applyFont="1" applyFill="1" applyBorder="1" applyAlignment="1">
      <alignment vertical="top"/>
    </xf>
    <xf numFmtId="0" fontId="0" fillId="0" borderId="95" xfId="0" applyBorder="1" applyAlignment="1">
      <alignment vertical="top"/>
    </xf>
    <xf numFmtId="0" fontId="0" fillId="0" borderId="118" xfId="0" applyBorder="1" applyAlignment="1">
      <alignment vertical="top"/>
    </xf>
    <xf numFmtId="0" fontId="0" fillId="0" borderId="96" xfId="0" applyBorder="1" applyAlignment="1">
      <alignment vertical="top"/>
    </xf>
    <xf numFmtId="0" fontId="22" fillId="0" borderId="17" xfId="0" applyFont="1" applyBorder="1" applyAlignment="1">
      <alignment vertical="top" wrapText="1"/>
    </xf>
    <xf numFmtId="0" fontId="22" fillId="0" borderId="17" xfId="0" applyFont="1" applyBorder="1" applyAlignment="1">
      <alignment wrapText="1"/>
    </xf>
    <xf numFmtId="0" fontId="22" fillId="0" borderId="48" xfId="0" applyFont="1" applyBorder="1" applyAlignment="1">
      <alignment vertical="top" wrapText="1"/>
    </xf>
    <xf numFmtId="0" fontId="37" fillId="0" borderId="17" xfId="0" applyFont="1" applyBorder="1" applyAlignment="1">
      <alignment vertical="top" wrapText="1"/>
    </xf>
    <xf numFmtId="0" fontId="22" fillId="0" borderId="30" xfId="0" applyFont="1" applyBorder="1" applyAlignment="1">
      <alignment vertical="top" wrapText="1"/>
    </xf>
    <xf numFmtId="0" fontId="41" fillId="0" borderId="17" xfId="0" applyFont="1" applyBorder="1" applyAlignment="1">
      <alignment vertical="top" wrapText="1"/>
    </xf>
    <xf numFmtId="0" fontId="0" fillId="0" borderId="127" xfId="0" applyBorder="1" applyAlignment="1">
      <alignment horizontal="left" vertical="top" wrapText="1"/>
    </xf>
    <xf numFmtId="0" fontId="0" fillId="0" borderId="126" xfId="0" applyBorder="1" applyAlignment="1">
      <alignment horizontal="left" vertical="top" wrapText="1"/>
    </xf>
    <xf numFmtId="0" fontId="0" fillId="0" borderId="27" xfId="0" applyBorder="1" applyAlignment="1">
      <alignment vertical="top"/>
    </xf>
    <xf numFmtId="0" fontId="0" fillId="0" borderId="21" xfId="0" applyBorder="1" applyAlignment="1">
      <alignment vertical="top" wrapText="1"/>
    </xf>
    <xf numFmtId="0" fontId="0" fillId="0" borderId="21" xfId="0" applyBorder="1" applyAlignment="1">
      <alignment horizontal="center" vertical="top" wrapText="1"/>
    </xf>
    <xf numFmtId="0" fontId="0" fillId="0" borderId="69" xfId="0" applyBorder="1" applyAlignment="1">
      <alignment horizontal="center" vertical="top"/>
    </xf>
    <xf numFmtId="0" fontId="0" fillId="0" borderId="31" xfId="0" applyBorder="1" applyAlignment="1">
      <alignment horizontal="center" vertical="top"/>
    </xf>
    <xf numFmtId="0" fontId="0" fillId="0" borderId="9" xfId="0" applyBorder="1" applyAlignment="1">
      <alignment vertical="top"/>
    </xf>
    <xf numFmtId="0" fontId="0" fillId="3" borderId="19" xfId="0" applyFill="1" applyBorder="1" applyAlignment="1">
      <alignment vertical="top" wrapText="1"/>
    </xf>
    <xf numFmtId="0" fontId="0" fillId="0" borderId="19" xfId="0" applyBorder="1" applyAlignment="1">
      <alignment horizontal="center" vertical="top" wrapText="1"/>
    </xf>
    <xf numFmtId="0" fontId="28" fillId="14" borderId="94" xfId="0" applyFont="1" applyFill="1" applyBorder="1" applyAlignment="1">
      <alignment horizontal="left" vertical="center" wrapText="1"/>
    </xf>
    <xf numFmtId="0" fontId="32" fillId="0" borderId="42" xfId="0" applyFont="1" applyBorder="1" applyAlignment="1">
      <alignment horizontal="left" vertical="top"/>
    </xf>
    <xf numFmtId="0" fontId="32" fillId="0" borderId="95" xfId="0" applyFont="1" applyBorder="1" applyAlignment="1">
      <alignment horizontal="left" vertical="top"/>
    </xf>
    <xf numFmtId="0" fontId="32" fillId="0" borderId="95" xfId="0" applyFont="1" applyBorder="1" applyAlignment="1">
      <alignment horizontal="left" vertical="top" wrapText="1"/>
    </xf>
    <xf numFmtId="0" fontId="32" fillId="0" borderId="63" xfId="0" applyFont="1" applyBorder="1" applyAlignment="1">
      <alignment horizontal="left" vertical="top"/>
    </xf>
    <xf numFmtId="0" fontId="54" fillId="17" borderId="0" xfId="0" applyFont="1" applyFill="1" applyAlignment="1">
      <alignment horizontal="left" wrapText="1"/>
    </xf>
    <xf numFmtId="0" fontId="54" fillId="17" borderId="95" xfId="0" applyFont="1" applyFill="1" applyBorder="1" applyAlignment="1">
      <alignment horizontal="left" wrapText="1"/>
    </xf>
    <xf numFmtId="0" fontId="32" fillId="0" borderId="96" xfId="0" applyFont="1" applyBorder="1" applyAlignment="1">
      <alignment horizontal="left" vertical="top"/>
    </xf>
    <xf numFmtId="0" fontId="54" fillId="0" borderId="0" xfId="0" applyFont="1" applyAlignment="1">
      <alignment horizontal="left"/>
    </xf>
    <xf numFmtId="0" fontId="22" fillId="0" borderId="1" xfId="0" applyFont="1" applyBorder="1" applyAlignment="1">
      <alignment horizontal="left" vertical="top" wrapText="1"/>
    </xf>
    <xf numFmtId="0" fontId="22" fillId="0" borderId="95" xfId="0" applyFont="1" applyBorder="1" applyAlignment="1">
      <alignment horizontal="left" vertical="top"/>
    </xf>
    <xf numFmtId="0" fontId="22" fillId="0" borderId="15" xfId="0" applyFont="1" applyBorder="1" applyAlignment="1">
      <alignment horizontal="left" vertical="top" wrapText="1"/>
    </xf>
    <xf numFmtId="0" fontId="22" fillId="0" borderId="95" xfId="0" applyFont="1" applyBorder="1" applyAlignment="1">
      <alignment horizontal="left" vertical="top" wrapText="1"/>
    </xf>
    <xf numFmtId="0" fontId="22" fillId="0" borderId="96" xfId="0" applyFont="1" applyBorder="1" applyAlignment="1">
      <alignment horizontal="left" vertical="top" wrapText="1"/>
    </xf>
    <xf numFmtId="0" fontId="22" fillId="0" borderId="18" xfId="0" applyFont="1" applyBorder="1" applyAlignment="1">
      <alignment horizontal="left" vertical="top" wrapText="1"/>
    </xf>
    <xf numFmtId="0" fontId="22" fillId="0" borderId="16" xfId="0" applyFont="1" applyBorder="1" applyAlignment="1">
      <alignment horizontal="left" vertical="top"/>
    </xf>
    <xf numFmtId="0" fontId="22" fillId="0" borderId="97" xfId="0" applyFont="1" applyBorder="1" applyAlignment="1">
      <alignment horizontal="left" vertical="top" wrapText="1"/>
    </xf>
    <xf numFmtId="0" fontId="22" fillId="0" borderId="98" xfId="0" applyFont="1" applyBorder="1" applyAlignment="1">
      <alignment horizontal="left" vertical="top" wrapText="1"/>
    </xf>
    <xf numFmtId="0" fontId="22" fillId="0" borderId="49" xfId="0" applyFont="1" applyBorder="1" applyAlignment="1">
      <alignment horizontal="left" vertical="top" wrapText="1"/>
    </xf>
    <xf numFmtId="0" fontId="31" fillId="13" borderId="62" xfId="0" applyFont="1" applyFill="1" applyBorder="1" applyAlignment="1">
      <alignment horizontal="left" vertical="top"/>
    </xf>
    <xf numFmtId="0" fontId="31" fillId="13" borderId="54" xfId="0" applyFont="1" applyFill="1" applyBorder="1" applyAlignment="1">
      <alignment horizontal="left" vertical="top"/>
    </xf>
    <xf numFmtId="0" fontId="0" fillId="13" borderId="128" xfId="0" applyFill="1" applyBorder="1" applyAlignment="1">
      <alignment vertical="top"/>
    </xf>
    <xf numFmtId="0" fontId="0" fillId="13" borderId="122" xfId="0" applyFill="1" applyBorder="1" applyAlignment="1">
      <alignment vertical="top"/>
    </xf>
    <xf numFmtId="0" fontId="0" fillId="13" borderId="122" xfId="0" applyFill="1" applyBorder="1" applyAlignment="1">
      <alignment vertical="top" wrapText="1"/>
    </xf>
    <xf numFmtId="0" fontId="0" fillId="13" borderId="123" xfId="0" applyFill="1" applyBorder="1" applyAlignment="1">
      <alignment wrapText="1"/>
    </xf>
    <xf numFmtId="0" fontId="0" fillId="13" borderId="121" xfId="0" applyFill="1" applyBorder="1" applyAlignment="1">
      <alignment horizontal="left" vertical="top"/>
    </xf>
    <xf numFmtId="0" fontId="0" fillId="13" borderId="122" xfId="0" applyFill="1" applyBorder="1" applyAlignment="1">
      <alignment horizontal="left" vertical="top" wrapText="1"/>
    </xf>
    <xf numFmtId="0" fontId="0" fillId="13" borderId="123" xfId="0" applyFill="1" applyBorder="1" applyAlignment="1">
      <alignment horizontal="left" vertical="top" wrapText="1"/>
    </xf>
    <xf numFmtId="0" fontId="0" fillId="13" borderId="128" xfId="0" applyFill="1" applyBorder="1" applyAlignment="1">
      <alignment horizontal="left" vertical="top"/>
    </xf>
    <xf numFmtId="0" fontId="14" fillId="13" borderId="122" xfId="0" applyFont="1" applyFill="1" applyBorder="1" applyAlignment="1">
      <alignment vertical="top"/>
    </xf>
    <xf numFmtId="0" fontId="11" fillId="13" borderId="122" xfId="0" applyFont="1" applyFill="1" applyBorder="1" applyAlignment="1">
      <alignment horizontal="left" vertical="top" wrapText="1"/>
    </xf>
    <xf numFmtId="0" fontId="4" fillId="0" borderId="1" xfId="0" applyFont="1" applyBorder="1" applyAlignment="1">
      <alignment vertical="center" wrapText="1"/>
    </xf>
    <xf numFmtId="0" fontId="4" fillId="0" borderId="1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 xfId="0" applyFont="1" applyBorder="1" applyAlignment="1">
      <alignment horizontal="center" vertical="center" wrapText="1"/>
    </xf>
    <xf numFmtId="0" fontId="4" fillId="15" borderId="39" xfId="3" applyFont="1" applyFill="1" applyBorder="1" applyAlignment="1">
      <alignment horizontal="center" vertical="center" wrapText="1"/>
    </xf>
    <xf numFmtId="0" fontId="4" fillId="15" borderId="56" xfId="3" applyFont="1" applyFill="1" applyBorder="1" applyAlignment="1">
      <alignment horizontal="center" vertical="center" wrapText="1"/>
    </xf>
    <xf numFmtId="0" fontId="4" fillId="15" borderId="80" xfId="3"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top" wrapText="1"/>
    </xf>
    <xf numFmtId="0" fontId="4" fillId="0" borderId="6" xfId="0" quotePrefix="1" applyFont="1" applyBorder="1" applyAlignment="1">
      <alignment horizontal="left" vertical="top"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15" xfId="0" quotePrefix="1"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center" vertical="center" wrapText="1"/>
    </xf>
    <xf numFmtId="0" fontId="4" fillId="0" borderId="1" xfId="0" quotePrefix="1" applyFont="1" applyBorder="1" applyAlignment="1">
      <alignment horizontal="left" vertical="top" wrapText="1"/>
    </xf>
    <xf numFmtId="0" fontId="4" fillId="16"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3" borderId="16" xfId="0" applyFont="1" applyFill="1" applyBorder="1" applyAlignment="1">
      <alignment vertical="center" wrapText="1"/>
    </xf>
    <xf numFmtId="0" fontId="4" fillId="0" borderId="1" xfId="0" applyFont="1" applyBorder="1" applyAlignment="1">
      <alignment vertical="top" wrapText="1"/>
    </xf>
    <xf numFmtId="0" fontId="4" fillId="0" borderId="63" xfId="6" applyFont="1" applyBorder="1" applyAlignment="1">
      <alignment horizontal="left" vertical="center" wrapText="1"/>
    </xf>
    <xf numFmtId="0" fontId="4" fillId="0" borderId="1" xfId="6" applyFont="1" applyBorder="1" applyAlignment="1">
      <alignment vertical="top" wrapText="1"/>
    </xf>
    <xf numFmtId="0" fontId="4" fillId="0" borderId="1" xfId="6" applyFont="1" applyBorder="1" applyAlignment="1">
      <alignment horizontal="left" vertical="top" wrapText="1"/>
    </xf>
    <xf numFmtId="0" fontId="4" fillId="0" borderId="1" xfId="6" applyFont="1" applyBorder="1" applyAlignment="1">
      <alignment horizontal="center" vertical="top" wrapText="1"/>
    </xf>
    <xf numFmtId="0" fontId="4" fillId="0" borderId="15" xfId="6" applyFont="1" applyBorder="1" applyAlignment="1">
      <alignment horizontal="left" vertical="top" wrapText="1"/>
    </xf>
    <xf numFmtId="0" fontId="4" fillId="0" borderId="5" xfId="6" applyFont="1" applyBorder="1" applyAlignment="1">
      <alignment horizontal="left" vertical="center" wrapText="1"/>
    </xf>
    <xf numFmtId="0" fontId="4" fillId="0" borderId="56" xfId="6" applyFont="1" applyBorder="1" applyAlignment="1">
      <alignment horizontal="left" vertical="top" wrapText="1"/>
    </xf>
    <xf numFmtId="0" fontId="4" fillId="0" borderId="24" xfId="6" applyFont="1" applyBorder="1" applyAlignment="1">
      <alignment horizontal="left" vertical="center" wrapText="1"/>
    </xf>
    <xf numFmtId="0" fontId="4" fillId="0" borderId="25" xfId="6" applyFont="1" applyBorder="1" applyAlignment="1">
      <alignment vertical="top" wrapText="1"/>
    </xf>
    <xf numFmtId="0" fontId="4" fillId="0" borderId="33" xfId="6" applyFont="1" applyBorder="1" applyAlignment="1">
      <alignment horizontal="left" vertical="center" wrapText="1"/>
    </xf>
    <xf numFmtId="0" fontId="4" fillId="0" borderId="46" xfId="6" applyFont="1" applyBorder="1" applyAlignment="1">
      <alignment horizontal="left" vertical="center" wrapText="1"/>
    </xf>
    <xf numFmtId="0" fontId="4" fillId="0" borderId="116" xfId="6" applyFont="1" applyBorder="1" applyAlignment="1">
      <alignment horizontal="left" vertical="center" wrapText="1"/>
    </xf>
    <xf numFmtId="0" fontId="4" fillId="0" borderId="95" xfId="6" applyFont="1" applyBorder="1" applyAlignment="1">
      <alignment horizontal="left" vertical="center" wrapText="1"/>
    </xf>
    <xf numFmtId="0" fontId="4" fillId="0" borderId="57" xfId="6" applyFont="1" applyBorder="1" applyAlignment="1">
      <alignment horizontal="left" vertical="center" wrapText="1"/>
    </xf>
    <xf numFmtId="0" fontId="4" fillId="0" borderId="17" xfId="0" applyFont="1" applyBorder="1" applyAlignment="1">
      <alignment horizontal="center" vertical="top" wrapText="1"/>
    </xf>
    <xf numFmtId="0" fontId="4" fillId="0" borderId="5" xfId="0" applyFont="1" applyBorder="1" applyAlignment="1">
      <alignment horizontal="center" vertical="top"/>
    </xf>
    <xf numFmtId="0" fontId="4" fillId="0" borderId="7" xfId="0" applyFont="1" applyBorder="1" applyAlignment="1">
      <alignment horizontal="left" vertical="top" wrapText="1"/>
    </xf>
    <xf numFmtId="0" fontId="4" fillId="0" borderId="51" xfId="0" applyFont="1" applyBorder="1" applyAlignment="1">
      <alignment horizontal="center" vertical="top"/>
    </xf>
    <xf numFmtId="0" fontId="4" fillId="0" borderId="16"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center" vertical="top"/>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8" xfId="0" applyFont="1" applyBorder="1" applyAlignment="1">
      <alignment horizontal="center" vertical="top"/>
    </xf>
    <xf numFmtId="0" fontId="4" fillId="0" borderId="15" xfId="0" applyFont="1" applyBorder="1" applyAlignment="1">
      <alignment vertical="top"/>
    </xf>
    <xf numFmtId="0" fontId="4" fillId="0" borderId="56" xfId="0" applyFont="1" applyBorder="1" applyAlignment="1">
      <alignment vertical="top"/>
    </xf>
    <xf numFmtId="0" fontId="4" fillId="0" borderId="56" xfId="0" applyFont="1" applyBorder="1" applyAlignment="1">
      <alignment horizontal="left" vertical="top"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17"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0" borderId="63" xfId="0" applyFont="1" applyBorder="1" applyAlignment="1">
      <alignment vertical="top" wrapText="1"/>
    </xf>
    <xf numFmtId="0" fontId="4" fillId="0" borderId="16" xfId="0" applyFont="1" applyBorder="1" applyAlignment="1">
      <alignment vertical="top" wrapText="1"/>
    </xf>
    <xf numFmtId="0" fontId="4" fillId="0" borderId="9" xfId="0" applyFont="1" applyBorder="1" applyAlignment="1">
      <alignment vertical="top" wrapText="1"/>
    </xf>
    <xf numFmtId="0" fontId="4" fillId="0" borderId="9" xfId="0" applyFont="1" applyBorder="1" applyAlignment="1">
      <alignment vertical="center" wrapText="1"/>
    </xf>
    <xf numFmtId="0" fontId="32" fillId="0" borderId="0" xfId="4" applyFont="1" applyAlignment="1">
      <alignment horizontal="center" vertical="top"/>
    </xf>
    <xf numFmtId="0" fontId="22" fillId="0" borderId="47" xfId="4" applyFont="1" applyBorder="1" applyAlignment="1">
      <alignment horizontal="center" vertical="top"/>
    </xf>
    <xf numFmtId="0" fontId="22" fillId="0" borderId="92" xfId="4" applyFont="1" applyBorder="1" applyAlignment="1">
      <alignment horizontal="left" vertical="top" wrapText="1"/>
    </xf>
    <xf numFmtId="0" fontId="32" fillId="0" borderId="35" xfId="4" applyFont="1" applyBorder="1" applyAlignment="1">
      <alignment horizontal="center" vertical="top"/>
    </xf>
    <xf numFmtId="0" fontId="31" fillId="0" borderId="14" xfId="4" applyFont="1" applyBorder="1" applyAlignment="1">
      <alignment horizontal="center" vertical="top"/>
    </xf>
    <xf numFmtId="0" fontId="31" fillId="0" borderId="0" xfId="4" applyFont="1" applyAlignment="1">
      <alignment horizontal="center" vertical="top"/>
    </xf>
    <xf numFmtId="0" fontId="32" fillId="0" borderId="61" xfId="4" applyFont="1" applyBorder="1" applyAlignment="1">
      <alignment horizontal="center" vertical="top"/>
    </xf>
    <xf numFmtId="0" fontId="32" fillId="0" borderId="60" xfId="4" applyFont="1" applyBorder="1" applyAlignment="1">
      <alignment horizontal="center" vertical="top"/>
    </xf>
    <xf numFmtId="0" fontId="32" fillId="0" borderId="59" xfId="4" applyFont="1" applyBorder="1" applyAlignment="1">
      <alignment horizontal="center" vertical="top"/>
    </xf>
    <xf numFmtId="0" fontId="3" fillId="0" borderId="16" xfId="6" applyFont="1" applyBorder="1" applyAlignment="1">
      <alignment horizontal="left" vertical="center" wrapText="1"/>
    </xf>
    <xf numFmtId="0" fontId="3" fillId="0" borderId="33" xfId="6" applyFont="1" applyBorder="1" applyAlignment="1">
      <alignment horizontal="left" vertical="center" wrapText="1"/>
    </xf>
    <xf numFmtId="0" fontId="14" fillId="19" borderId="62" xfId="0" applyFont="1" applyFill="1" applyBorder="1" applyAlignment="1">
      <alignment horizontal="left" vertical="center" wrapText="1"/>
    </xf>
    <xf numFmtId="0" fontId="4" fillId="19" borderId="54" xfId="6" applyFont="1" applyFill="1" applyBorder="1" applyAlignment="1">
      <alignment horizontal="left" vertical="center" wrapText="1"/>
    </xf>
    <xf numFmtId="0" fontId="32" fillId="19" borderId="54" xfId="4" applyFont="1" applyFill="1" applyBorder="1" applyAlignment="1">
      <alignment horizontal="center" vertical="center" wrapText="1"/>
    </xf>
    <xf numFmtId="0" fontId="32" fillId="19" borderId="54" xfId="6" applyFont="1" applyFill="1" applyBorder="1" applyAlignment="1">
      <alignment horizontal="center" vertical="center" wrapText="1"/>
    </xf>
    <xf numFmtId="0" fontId="32" fillId="19" borderId="54" xfId="6" applyFont="1" applyFill="1" applyBorder="1" applyAlignment="1">
      <alignment horizontal="left" vertical="top" wrapText="1"/>
    </xf>
    <xf numFmtId="0" fontId="35" fillId="19" borderId="54" xfId="6" applyFont="1" applyFill="1" applyBorder="1" applyAlignment="1">
      <alignment horizontal="center" vertical="top" wrapText="1"/>
    </xf>
    <xf numFmtId="0" fontId="35" fillId="19" borderId="55" xfId="6" applyFont="1" applyFill="1" applyBorder="1" applyAlignment="1">
      <alignment horizontal="center" vertical="center" wrapText="1"/>
    </xf>
    <xf numFmtId="0" fontId="4" fillId="0" borderId="118" xfId="6" applyFont="1" applyBorder="1" applyAlignment="1">
      <alignment horizontal="left" vertical="center" wrapText="1"/>
    </xf>
    <xf numFmtId="0" fontId="3" fillId="0" borderId="63" xfId="6" applyFont="1" applyBorder="1" applyAlignment="1">
      <alignment horizontal="left" vertical="center" wrapText="1"/>
    </xf>
    <xf numFmtId="0" fontId="3" fillId="0" borderId="1" xfId="6" applyFont="1" applyBorder="1" applyAlignment="1">
      <alignment horizontal="left" vertical="center" wrapText="1"/>
    </xf>
    <xf numFmtId="0" fontId="3" fillId="0" borderId="15" xfId="6" applyFont="1" applyBorder="1" applyAlignment="1">
      <alignment horizontal="left" vertical="center" wrapText="1"/>
    </xf>
    <xf numFmtId="0" fontId="3" fillId="0" borderId="57" xfId="6" applyFont="1" applyBorder="1" applyAlignment="1">
      <alignment horizontal="left" vertical="center" wrapText="1"/>
    </xf>
    <xf numFmtId="0" fontId="0" fillId="0" borderId="17" xfId="0" applyBorder="1" applyAlignment="1">
      <alignment horizontal="left" wrapText="1"/>
    </xf>
    <xf numFmtId="0" fontId="55" fillId="0" borderId="95" xfId="0" applyFont="1" applyBorder="1" applyAlignment="1">
      <alignment vertical="top" wrapText="1"/>
    </xf>
    <xf numFmtId="0" fontId="55" fillId="0" borderId="0" xfId="0" applyFont="1" applyAlignment="1">
      <alignment wrapText="1"/>
    </xf>
    <xf numFmtId="0" fontId="48" fillId="0" borderId="0" xfId="0" applyFont="1" applyAlignment="1">
      <alignment wrapText="1"/>
    </xf>
    <xf numFmtId="0" fontId="14" fillId="13" borderId="130" xfId="0" applyFont="1" applyFill="1" applyBorder="1" applyAlignment="1">
      <alignment horizontal="left" vertical="top"/>
    </xf>
    <xf numFmtId="0" fontId="0" fillId="0" borderId="129" xfId="0" applyBorder="1" applyAlignment="1">
      <alignment vertical="top"/>
    </xf>
    <xf numFmtId="0" fontId="2" fillId="0" borderId="16" xfId="6" applyFont="1" applyBorder="1" applyAlignment="1">
      <alignment horizontal="left" vertical="center" wrapText="1"/>
    </xf>
    <xf numFmtId="0" fontId="2" fillId="0" borderId="33" xfId="6" applyFont="1" applyBorder="1" applyAlignment="1">
      <alignment horizontal="left" vertical="center" wrapText="1"/>
    </xf>
    <xf numFmtId="0" fontId="32" fillId="0" borderId="1" xfId="6" quotePrefix="1" applyFont="1" applyBorder="1" applyAlignment="1">
      <alignment horizontal="left" vertical="top" wrapText="1"/>
    </xf>
    <xf numFmtId="0" fontId="0" fillId="0" borderId="11" xfId="0" applyBorder="1"/>
    <xf numFmtId="0" fontId="0" fillId="0" borderId="34" xfId="0" applyBorder="1"/>
    <xf numFmtId="0" fontId="0" fillId="0" borderId="17" xfId="0" applyBorder="1"/>
    <xf numFmtId="0" fontId="0" fillId="0" borderId="16" xfId="0" applyBorder="1"/>
    <xf numFmtId="0" fontId="0" fillId="0" borderId="19" xfId="0" applyBorder="1"/>
    <xf numFmtId="0" fontId="0" fillId="0" borderId="32" xfId="0" applyBorder="1"/>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0" xfId="0" applyFont="1" applyBorder="1" applyAlignment="1">
      <alignment horizontal="left" vertical="center" wrapText="1"/>
    </xf>
    <xf numFmtId="0" fontId="9" fillId="0" borderId="19"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14" fillId="0" borderId="26" xfId="0" applyFont="1" applyBorder="1" applyAlignment="1">
      <alignment horizontal="left" vertical="center"/>
    </xf>
    <xf numFmtId="0" fontId="14" fillId="0" borderId="36" xfId="0" applyFont="1" applyBorder="1" applyAlignment="1">
      <alignment horizontal="left" vertical="center"/>
    </xf>
    <xf numFmtId="0" fontId="14" fillId="0" borderId="29" xfId="0" applyFont="1" applyBorder="1" applyAlignment="1">
      <alignment horizontal="left" vertical="center"/>
    </xf>
    <xf numFmtId="0" fontId="14" fillId="0" borderId="31" xfId="0" applyFont="1" applyBorder="1" applyAlignment="1">
      <alignment horizontal="left" vertical="center"/>
    </xf>
    <xf numFmtId="0" fontId="10" fillId="0" borderId="38" xfId="0" applyFont="1" applyBorder="1" applyAlignment="1">
      <alignment vertical="center"/>
    </xf>
    <xf numFmtId="0" fontId="10" fillId="0" borderId="36" xfId="0" applyFont="1" applyBorder="1" applyAlignment="1">
      <alignment vertical="center"/>
    </xf>
    <xf numFmtId="0" fontId="10" fillId="0" borderId="37" xfId="0" applyFont="1" applyBorder="1" applyAlignment="1">
      <alignment vertical="center"/>
    </xf>
    <xf numFmtId="0" fontId="0" fillId="2" borderId="1" xfId="0" applyFill="1" applyBorder="1" applyAlignment="1">
      <alignment horizontal="left" vertical="top" wrapText="1"/>
    </xf>
    <xf numFmtId="49" fontId="4" fillId="0" borderId="19" xfId="0" applyNumberFormat="1" applyFont="1" applyBorder="1" applyAlignment="1">
      <alignment horizontal="left" vertical="top" wrapText="1"/>
    </xf>
    <xf numFmtId="49" fontId="4" fillId="0" borderId="32"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4" fillId="0" borderId="16" xfId="0" applyNumberFormat="1" applyFont="1" applyBorder="1" applyAlignment="1">
      <alignment horizontal="left" vertical="top" wrapText="1"/>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4" fillId="0" borderId="1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1" xfId="0" applyFont="1" applyBorder="1" applyAlignment="1">
      <alignment vertical="center" wrapText="1"/>
    </xf>
    <xf numFmtId="0" fontId="4" fillId="0" borderId="14" xfId="0" applyFont="1" applyBorder="1" applyAlignment="1">
      <alignment vertical="center" wrapText="1"/>
    </xf>
    <xf numFmtId="0" fontId="4" fillId="0" borderId="2" xfId="0" applyFont="1" applyBorder="1" applyAlignment="1">
      <alignment vertical="center" wrapText="1"/>
    </xf>
    <xf numFmtId="0" fontId="14" fillId="0" borderId="37" xfId="0" applyFont="1" applyBorder="1" applyAlignment="1">
      <alignment horizontal="left"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lef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49" fontId="4" fillId="0" borderId="6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49" fontId="4" fillId="0" borderId="30" xfId="0" applyNumberFormat="1" applyFont="1" applyBorder="1" applyAlignment="1">
      <alignment horizontal="left" vertical="top" wrapText="1"/>
    </xf>
    <xf numFmtId="49" fontId="4" fillId="0" borderId="33" xfId="0" applyNumberFormat="1" applyFont="1" applyBorder="1" applyAlignment="1">
      <alignment horizontal="left" vertical="top"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1" xfId="0" applyFont="1" applyBorder="1" applyAlignment="1">
      <alignment horizontal="left" vertical="top"/>
    </xf>
    <xf numFmtId="49" fontId="4" fillId="0" borderId="1" xfId="0" applyNumberFormat="1" applyFont="1" applyBorder="1" applyAlignment="1">
      <alignment horizontal="left" vertical="top" wrapText="1"/>
    </xf>
    <xf numFmtId="0" fontId="4" fillId="0" borderId="0" xfId="0" applyFont="1" applyAlignment="1">
      <alignment horizontal="left" vertical="top"/>
    </xf>
    <xf numFmtId="49" fontId="4" fillId="0" borderId="57" xfId="0" applyNumberFormat="1" applyFont="1" applyBorder="1" applyAlignment="1">
      <alignment horizontal="left" vertical="top" wrapText="1"/>
    </xf>
    <xf numFmtId="0" fontId="14" fillId="0" borderId="5" xfId="0" applyFont="1" applyBorder="1" applyAlignment="1">
      <alignment horizontal="left" vertical="center"/>
    </xf>
    <xf numFmtId="0" fontId="14" fillId="0" borderId="51" xfId="0" applyFont="1" applyBorder="1" applyAlignment="1">
      <alignment horizontal="left" vertical="center"/>
    </xf>
    <xf numFmtId="0" fontId="14" fillId="0" borderId="3" xfId="0" applyFont="1" applyBorder="1" applyAlignment="1">
      <alignment horizontal="left" vertical="center"/>
    </xf>
    <xf numFmtId="0" fontId="14" fillId="0" borderId="8" xfId="0" applyFont="1" applyBorder="1" applyAlignment="1">
      <alignment horizontal="left" vertical="center"/>
    </xf>
    <xf numFmtId="0" fontId="4" fillId="0" borderId="30" xfId="0" applyFont="1" applyBorder="1" applyAlignment="1">
      <alignment horizontal="left" vertical="center" wrapTex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4" fillId="0" borderId="21" xfId="0" applyFont="1" applyBorder="1" applyAlignment="1">
      <alignment horizontal="left" vertical="center" wrapText="1"/>
    </xf>
    <xf numFmtId="0" fontId="4" fillId="0" borderId="14" xfId="0" applyFont="1" applyBorder="1" applyAlignment="1">
      <alignment horizontal="left" vertical="center" wrapText="1"/>
    </xf>
    <xf numFmtId="0" fontId="4" fillId="0" borderId="2" xfId="0" applyFont="1" applyBorder="1" applyAlignment="1">
      <alignment horizontal="left" vertical="center" wrapText="1"/>
    </xf>
    <xf numFmtId="49" fontId="4" fillId="0" borderId="11" xfId="0" applyNumberFormat="1" applyFont="1" applyBorder="1" applyAlignment="1">
      <alignment horizontal="left" vertical="top" wrapText="1"/>
    </xf>
    <xf numFmtId="49" fontId="4" fillId="0" borderId="34" xfId="0" applyNumberFormat="1" applyFont="1" applyBorder="1" applyAlignment="1">
      <alignment horizontal="left" vertical="top" wrapText="1"/>
    </xf>
    <xf numFmtId="0" fontId="15" fillId="0" borderId="0" xfId="0" applyFont="1" applyAlignment="1">
      <alignment horizontal="left" vertical="center" wrapText="1"/>
    </xf>
    <xf numFmtId="0" fontId="14" fillId="0" borderId="26" xfId="0" applyFont="1" applyBorder="1" applyAlignment="1">
      <alignment horizontal="center" vertical="center"/>
    </xf>
    <xf numFmtId="0" fontId="14" fillId="0" borderId="31" xfId="0" applyFont="1" applyBorder="1" applyAlignment="1">
      <alignment horizontal="center" vertical="center"/>
    </xf>
    <xf numFmtId="0" fontId="14" fillId="0" borderId="24" xfId="0" applyFont="1" applyBorder="1" applyAlignment="1">
      <alignment horizontal="left" vertical="center"/>
    </xf>
    <xf numFmtId="49" fontId="4" fillId="0" borderId="42" xfId="0" applyNumberFormat="1" applyFont="1" applyBorder="1" applyAlignment="1">
      <alignment horizontal="left" vertical="top" wrapText="1"/>
    </xf>
    <xf numFmtId="0" fontId="14" fillId="0" borderId="2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0" fillId="2" borderId="17" xfId="0" applyFill="1" applyBorder="1" applyAlignment="1">
      <alignment horizontal="left" vertical="top" wrapText="1"/>
    </xf>
    <xf numFmtId="0" fontId="0" fillId="2" borderId="18" xfId="0" applyFill="1" applyBorder="1" applyAlignment="1">
      <alignment horizontal="left" vertical="top" wrapText="1"/>
    </xf>
    <xf numFmtId="0" fontId="0" fillId="2" borderId="16" xfId="0" applyFill="1" applyBorder="1" applyAlignment="1">
      <alignment horizontal="left" vertical="top" wrapText="1"/>
    </xf>
    <xf numFmtId="0" fontId="14" fillId="3" borderId="1" xfId="0" applyFont="1" applyFill="1" applyBorder="1" applyAlignment="1">
      <alignment horizontal="center" vertical="top" wrapText="1"/>
    </xf>
    <xf numFmtId="171" fontId="16" fillId="3" borderId="1" xfId="0" applyNumberFormat="1" applyFont="1" applyFill="1" applyBorder="1" applyAlignment="1">
      <alignment horizontal="center" vertical="center" wrapText="1"/>
    </xf>
    <xf numFmtId="170" fontId="0" fillId="9" borderId="1" xfId="0" applyNumberFormat="1" applyFill="1" applyBorder="1" applyAlignment="1">
      <alignment horizontal="center" vertical="center" wrapText="1"/>
    </xf>
    <xf numFmtId="0" fontId="14" fillId="0" borderId="1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45"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4" fillId="3" borderId="25" xfId="0" applyFont="1" applyFill="1" applyBorder="1" applyAlignment="1">
      <alignment horizontal="center" vertical="center" wrapText="1"/>
    </xf>
    <xf numFmtId="0" fontId="14" fillId="3" borderId="56"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0" borderId="52" xfId="0" applyFont="1" applyBorder="1" applyAlignment="1">
      <alignment horizontal="center" vertical="top" wrapText="1"/>
    </xf>
    <xf numFmtId="0" fontId="14" fillId="0" borderId="40" xfId="0" applyFont="1" applyBorder="1" applyAlignment="1">
      <alignment horizontal="center" vertical="top" wrapText="1"/>
    </xf>
    <xf numFmtId="0" fontId="14" fillId="0" borderId="41" xfId="0" applyFont="1" applyBorder="1" applyAlignment="1">
      <alignment horizontal="center" vertical="top" wrapText="1"/>
    </xf>
    <xf numFmtId="10" fontId="0" fillId="9" borderId="1" xfId="0" applyNumberFormat="1" applyFill="1" applyBorder="1" applyAlignment="1">
      <alignment horizontal="center" vertical="center" wrapText="1"/>
    </xf>
    <xf numFmtId="0" fontId="0" fillId="9" borderId="1" xfId="0" applyFill="1" applyBorder="1" applyAlignment="1">
      <alignment horizontal="center" vertical="center" wrapText="1"/>
    </xf>
    <xf numFmtId="0" fontId="0" fillId="0" borderId="0" xfId="0" applyAlignment="1">
      <alignment horizontal="center"/>
    </xf>
    <xf numFmtId="49" fontId="4" fillId="0" borderId="32"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4" fillId="0" borderId="40" xfId="0" applyFont="1" applyBorder="1" applyAlignment="1">
      <alignment horizontal="center"/>
    </xf>
    <xf numFmtId="0" fontId="14" fillId="0" borderId="41" xfId="0" applyFont="1" applyBorder="1" applyAlignment="1">
      <alignment horizontal="center" vertical="center" wrapText="1"/>
    </xf>
    <xf numFmtId="0" fontId="14" fillId="0" borderId="39" xfId="0" applyFont="1" applyBorder="1" applyAlignment="1">
      <alignment horizontal="center"/>
    </xf>
    <xf numFmtId="0" fontId="14" fillId="0" borderId="40" xfId="0" applyFont="1" applyBorder="1" applyAlignment="1">
      <alignment horizontal="center" vertical="center" wrapText="1"/>
    </xf>
    <xf numFmtId="172" fontId="16" fillId="3" borderId="1" xfId="0" applyNumberFormat="1" applyFont="1" applyFill="1" applyBorder="1" applyAlignment="1">
      <alignment horizontal="center" vertical="center" wrapText="1"/>
    </xf>
    <xf numFmtId="164" fontId="16" fillId="3" borderId="1" xfId="0" applyNumberFormat="1" applyFont="1" applyFill="1" applyBorder="1" applyAlignment="1">
      <alignment horizontal="left" vertical="center"/>
    </xf>
    <xf numFmtId="0" fontId="14" fillId="3" borderId="1" xfId="0" applyFont="1" applyFill="1" applyBorder="1" applyAlignment="1">
      <alignment horizontal="center" vertical="top"/>
    </xf>
    <xf numFmtId="0" fontId="31" fillId="15" borderId="52" xfId="1" applyFont="1" applyFill="1" applyBorder="1" applyAlignment="1">
      <alignment horizontal="center" vertical="center" wrapText="1"/>
    </xf>
    <xf numFmtId="0" fontId="32" fillId="15" borderId="40" xfId="0" applyFont="1" applyFill="1" applyBorder="1" applyAlignment="1">
      <alignment horizontal="center" wrapText="1"/>
    </xf>
    <xf numFmtId="0" fontId="32" fillId="15" borderId="41" xfId="0" applyFont="1" applyFill="1" applyBorder="1" applyAlignment="1">
      <alignment horizontal="center" wrapText="1"/>
    </xf>
    <xf numFmtId="0" fontId="14" fillId="15" borderId="39" xfId="3" applyFont="1" applyFill="1" applyBorder="1" applyAlignment="1">
      <alignment horizontal="center" vertical="center" wrapText="1"/>
    </xf>
    <xf numFmtId="0" fontId="14" fillId="15" borderId="40" xfId="3" applyFont="1" applyFill="1" applyBorder="1" applyAlignment="1">
      <alignment horizontal="center" vertical="center" wrapText="1"/>
    </xf>
    <xf numFmtId="0" fontId="14" fillId="15" borderId="41" xfId="3" applyFont="1" applyFill="1" applyBorder="1" applyAlignment="1">
      <alignment horizontal="center" vertical="center" wrapText="1"/>
    </xf>
    <xf numFmtId="0" fontId="29" fillId="14" borderId="66" xfId="0" applyFont="1" applyFill="1" applyBorder="1" applyAlignment="1">
      <alignment horizontal="center"/>
    </xf>
    <xf numFmtId="0" fontId="29" fillId="14" borderId="67" xfId="0" applyFont="1" applyFill="1" applyBorder="1" applyAlignment="1">
      <alignment horizontal="center"/>
    </xf>
    <xf numFmtId="0" fontId="29" fillId="14" borderId="68" xfId="0" applyFont="1" applyFill="1" applyBorder="1" applyAlignment="1">
      <alignment horizontal="center"/>
    </xf>
    <xf numFmtId="0" fontId="15" fillId="0" borderId="0" xfId="0" applyFont="1" applyAlignment="1">
      <alignment horizontal="left" vertical="top" wrapText="1"/>
    </xf>
    <xf numFmtId="0" fontId="29" fillId="14" borderId="39" xfId="2" applyFont="1" applyFill="1" applyBorder="1" applyAlignment="1">
      <alignment horizontal="center" vertical="center" wrapText="1"/>
    </xf>
    <xf numFmtId="0" fontId="29" fillId="14" borderId="40" xfId="2" applyFont="1" applyFill="1" applyBorder="1" applyAlignment="1">
      <alignment horizontal="center" vertical="center" wrapText="1"/>
    </xf>
    <xf numFmtId="0" fontId="29" fillId="14" borderId="41" xfId="2" applyFont="1" applyFill="1" applyBorder="1" applyAlignment="1">
      <alignment horizontal="center" vertical="center" wrapText="1"/>
    </xf>
    <xf numFmtId="0" fontId="0" fillId="2" borderId="17" xfId="0" applyFill="1" applyBorder="1" applyAlignment="1">
      <alignment vertical="top" wrapText="1"/>
    </xf>
    <xf numFmtId="0" fontId="0" fillId="2" borderId="18" xfId="0" applyFill="1" applyBorder="1" applyAlignment="1">
      <alignment vertical="top" wrapText="1"/>
    </xf>
    <xf numFmtId="0" fontId="0" fillId="2" borderId="16" xfId="0" applyFill="1" applyBorder="1" applyAlignment="1">
      <alignment vertical="top" wrapText="1"/>
    </xf>
    <xf numFmtId="0" fontId="15" fillId="0" borderId="0" xfId="0" applyFont="1"/>
    <xf numFmtId="0" fontId="0" fillId="0" borderId="25" xfId="0" applyBorder="1" applyAlignment="1">
      <alignment horizontal="left" vertical="center" wrapText="1"/>
    </xf>
    <xf numFmtId="0" fontId="0" fillId="0" borderId="56" xfId="0" applyBorder="1" applyAlignment="1">
      <alignment horizontal="left" vertical="center" wrapText="1"/>
    </xf>
    <xf numFmtId="0" fontId="0" fillId="0" borderId="15" xfId="0" applyBorder="1" applyAlignment="1">
      <alignment horizontal="left" vertical="center" wrapText="1"/>
    </xf>
    <xf numFmtId="0" fontId="0" fillId="0" borderId="77" xfId="0"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wrapText="1"/>
    </xf>
    <xf numFmtId="0" fontId="0" fillId="0" borderId="62" xfId="0" applyBorder="1" applyAlignment="1">
      <alignment horizontal="center" vertical="center" wrapText="1"/>
    </xf>
    <xf numFmtId="0" fontId="0" fillId="0" borderId="55" xfId="0" applyBorder="1" applyAlignment="1">
      <alignment horizontal="center" vertical="center" wrapText="1"/>
    </xf>
    <xf numFmtId="0" fontId="0" fillId="0" borderId="62" xfId="0" applyBorder="1" applyAlignment="1">
      <alignment horizontal="center"/>
    </xf>
    <xf numFmtId="0" fontId="0" fillId="0" borderId="55" xfId="0" applyBorder="1" applyAlignment="1">
      <alignment horizontal="center"/>
    </xf>
    <xf numFmtId="0" fontId="4" fillId="0" borderId="29" xfId="0" applyFont="1" applyBorder="1" applyAlignment="1">
      <alignment horizontal="left" vertical="center" wrapText="1"/>
    </xf>
    <xf numFmtId="0" fontId="4" fillId="0" borderId="69" xfId="0" applyFont="1" applyBorder="1" applyAlignment="1">
      <alignment horizontal="left" vertical="center" wrapText="1"/>
    </xf>
  </cellXfs>
  <cellStyles count="14">
    <cellStyle name="Bad" xfId="2" builtinId="27"/>
    <cellStyle name="Good" xfId="1" builtinId="26"/>
    <cellStyle name="Hyperlink" xfId="7" builtinId="8"/>
    <cellStyle name="Neutral" xfId="3" builtinId="28"/>
    <cellStyle name="Normal" xfId="0" builtinId="0" customBuiltin="1"/>
    <cellStyle name="Normal 2" xfId="4" xr:uid="{CBA05D2F-7222-4FB7-A013-0A01922C2DC6}"/>
    <cellStyle name="Normal 2 2 2" xfId="11" xr:uid="{7E3EAD94-9D75-427D-B9C5-DF156B841EDF}"/>
    <cellStyle name="Normal 2 2 2 2 2" xfId="6" xr:uid="{754DDE0F-6D09-42CE-B6F8-3C2B77B98A58}"/>
    <cellStyle name="Normal 2 2 2 4" xfId="5" xr:uid="{100148D5-6F5C-4614-9217-4C1BDB81F985}"/>
    <cellStyle name="Normal 2 2 2 4 2" xfId="9" xr:uid="{68D397E9-4328-463B-B1CF-64D318AF607D}"/>
    <cellStyle name="Normal 3" xfId="8" xr:uid="{1B880493-0E6C-416B-99F5-E4E2E80B14B9}"/>
    <cellStyle name="Normal 3 2" xfId="10" xr:uid="{0E311F72-18C4-4F3C-ADBA-E0436AB38547}"/>
    <cellStyle name="Normal 3 2 2" xfId="13" xr:uid="{9D3F1D15-F786-455B-A71D-61071407A500}"/>
    <cellStyle name="Normal 3 3" xfId="12" xr:uid="{1C92B4DD-CDC2-4DC0-A99B-5F891D3988B4}"/>
  </cellStyles>
  <dxfs count="180">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patternType="none">
          <bgColor auto="1"/>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numFmt numFmtId="174" formatCode="&quot;Labai didelė&quot;"/>
      <fill>
        <patternFill>
          <bgColor rgb="FFFF0000"/>
        </patternFill>
      </fill>
    </dxf>
    <dxf>
      <numFmt numFmtId="175" formatCode="&quot;Didelė&quot;"/>
      <fill>
        <patternFill>
          <bgColor rgb="FFFFC000"/>
        </patternFill>
      </fill>
    </dxf>
    <dxf>
      <numFmt numFmtId="176" formatCode="&quot;Vidutinė&quot;"/>
      <fill>
        <patternFill>
          <bgColor rgb="FFFFFF00"/>
        </patternFill>
      </fill>
    </dxf>
    <dxf>
      <numFmt numFmtId="177" formatCode="&quot;Maža&quot;"/>
      <fill>
        <patternFill>
          <bgColor rgb="FF00B050"/>
        </patternFill>
      </fill>
    </dxf>
    <dxf>
      <numFmt numFmtId="178" formatCode="&quot;Labai maža&quot;"/>
      <fill>
        <patternFill>
          <bgColor rgb="FF00B0F0"/>
        </patternFill>
      </fill>
    </dxf>
    <dxf>
      <numFmt numFmtId="174" formatCode="&quot;Labai didelė&quot;"/>
      <fill>
        <patternFill>
          <bgColor rgb="FFFF0000"/>
        </patternFill>
      </fill>
    </dxf>
    <dxf>
      <numFmt numFmtId="175" formatCode="&quot;Didelė&quot;"/>
      <fill>
        <patternFill>
          <bgColor rgb="FFFFC000"/>
        </patternFill>
      </fill>
    </dxf>
    <dxf>
      <numFmt numFmtId="176" formatCode="&quot;Vidutinė&quot;"/>
      <fill>
        <patternFill>
          <bgColor rgb="FFFFFF00"/>
        </patternFill>
      </fill>
    </dxf>
    <dxf>
      <numFmt numFmtId="177" formatCode="&quot;Maža&quot;"/>
      <fill>
        <patternFill>
          <bgColor rgb="FF00B050"/>
        </patternFill>
      </fill>
    </dxf>
    <dxf>
      <numFmt numFmtId="178" formatCode="&quot;Labai maža&quot;"/>
      <fill>
        <patternFill>
          <bgColor rgb="FF00B0F0"/>
        </patternFill>
      </fill>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0"/>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indexed="64"/>
          <bgColor theme="0"/>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auto="1"/>
        </top>
        <bottom style="medium">
          <color indexed="64"/>
        </bottom>
      </border>
    </dxf>
    <dxf>
      <fill>
        <patternFill patternType="solid">
          <fgColor indexed="64"/>
          <bgColor theme="0"/>
        </patternFill>
      </fill>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alignment horizontal="left" vertical="top" textRotation="0" wrapText="1" indent="0" justifyLastLine="0" shrinkToFit="0" readingOrder="0"/>
      <border diagonalUp="0" diagonalDown="0">
        <left style="thin">
          <color auto="1"/>
        </left>
        <right style="medium">
          <color indexed="64"/>
        </right>
        <top style="thin">
          <color auto="1"/>
        </top>
        <bottom style="thin">
          <color auto="1"/>
        </bottom>
        <vertical/>
        <horizontal/>
      </border>
    </dxf>
    <dxf>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0" formatCode="General"/>
      <alignment horizontal="center" vertical="top" textRotation="0" wrapText="0" indent="0" justifyLastLine="0" shrinkToFit="0" readingOrder="0"/>
      <border diagonalUp="0" diagonalDown="0" outline="0">
        <left style="medium">
          <color indexed="64"/>
        </left>
        <right style="thin">
          <color auto="1"/>
        </right>
        <top style="thin">
          <color auto="1"/>
        </top>
        <bottom style="thin">
          <color auto="1"/>
        </bottom>
      </border>
    </dxf>
    <dxf>
      <border outline="0">
        <left style="medium">
          <color indexed="64"/>
        </left>
        <right style="medium">
          <color indexed="64"/>
        </right>
        <top style="medium">
          <color auto="1"/>
        </top>
        <bottom style="medium">
          <color indexed="64"/>
        </bottom>
      </border>
    </dxf>
    <dxf>
      <alignment vertical="top"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auto="1"/>
        </left>
        <right style="medium">
          <color indexed="64"/>
        </right>
        <top style="thin">
          <color indexed="64"/>
        </top>
        <bottom style="thin">
          <color indexed="64"/>
        </bottom>
        <vertical style="thin">
          <color auto="1"/>
        </vertical>
        <horizontal style="thin">
          <color indexed="64"/>
        </horizontal>
      </border>
    </dxf>
    <dxf>
      <alignment horizontal="left" vertical="top"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alignment horizontal="left" vertical="top"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alignment horizontal="left" vertical="top"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top" textRotation="0" wrapText="0" indent="0" justifyLastLine="0" shrinkToFit="0" readingOrder="0"/>
      <border diagonalUp="0" diagonalDown="0">
        <left style="medium">
          <color rgb="FF000000"/>
        </left>
        <right style="thin">
          <color rgb="FF000000"/>
        </right>
        <top style="thin">
          <color rgb="FF000000"/>
        </top>
        <bottom style="thin">
          <color rgb="FF000000"/>
        </bottom>
        <vertical style="thin">
          <color rgb="FF000000"/>
        </vertical>
        <horizontal style="thin">
          <color rgb="FF000000"/>
        </horizontal>
      </border>
    </dxf>
    <dxf>
      <border outline="0">
        <left style="medium">
          <color indexed="64"/>
        </left>
        <right style="medium">
          <color indexed="64"/>
        </right>
        <top style="medium">
          <color auto="1"/>
        </top>
        <bottom style="medium">
          <color indexed="64"/>
        </bottom>
      </border>
    </dxf>
    <dxf>
      <alignment horizontal="left" vertical="top" textRotation="0" wrapText="1" indent="0" justifyLastLine="0" shrinkToFit="0" readingOrder="0"/>
    </dxf>
    <dxf>
      <border outline="0">
        <bottom style="medium">
          <color auto="1"/>
        </bottom>
      </border>
    </dxf>
    <dxf>
      <alignment vertical="center" textRotation="0" indent="0" justifyLastLine="0" shrinkToFit="0" readingOrder="0"/>
    </dxf>
    <dxf>
      <alignment horizontal="left" vertical="top" textRotation="0" wrapText="1" indent="0" justifyLastLine="0" shrinkToFit="0" readingOrder="0"/>
      <border diagonalUp="0" diagonalDown="0" outline="0">
        <left style="thin">
          <color auto="1"/>
        </left>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0" indent="0" justifyLastLine="0" shrinkToFit="0" readingOrder="0"/>
      <border diagonalUp="0" diagonalDown="0">
        <left/>
        <right style="thin">
          <color auto="1"/>
        </right>
        <top style="thin">
          <color auto="1"/>
        </top>
        <bottom style="thin">
          <color auto="1"/>
        </bottom>
        <vertical/>
        <horizontal/>
      </border>
    </dxf>
    <dxf>
      <alignment horizontal="center" vertical="top"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medium">
          <color indexed="64"/>
        </left>
        <right style="medium">
          <color indexed="64"/>
        </right>
        <top style="medium">
          <color indexed="64"/>
        </top>
        <bottom style="medium">
          <color indexed="64"/>
        </bottom>
      </border>
    </dxf>
    <dxf>
      <alignment horizontal="left" vertical="top" textRotation="0" indent="0" justifyLastLine="0" shrinkToFit="0" readingOrder="0"/>
    </dxf>
    <dxf>
      <border>
        <bottom style="medium">
          <color auto="1"/>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left style="thin">
          <color rgb="FFFFCC00"/>
        </left>
        <right style="thin">
          <color rgb="FFFFCC00"/>
        </right>
        <top/>
        <bottom/>
        <vertical style="thin">
          <color rgb="FFFFCC00"/>
        </vertical>
        <horizontal/>
      </border>
    </dxf>
    <dxf>
      <alignment vertical="top" textRotation="0" wrapText="1" indent="0" justifyLastLine="0" shrinkToFit="0" readingOrder="0"/>
      <border diagonalUp="0" diagonalDown="0" outline="0">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style="thin">
          <color auto="1"/>
        </left>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top style="thin">
          <color auto="1"/>
        </top>
        <bottom style="thin">
          <color auto="1"/>
        </bottom>
      </border>
    </dxf>
    <dxf>
      <alignment vertical="top" textRotation="0" indent="0" justifyLastLine="0" shrinkToFit="0" readingOrder="0"/>
      <border diagonalUp="0" diagonalDown="0" outline="0">
        <left style="thin">
          <color auto="1"/>
        </left>
        <right style="thin">
          <color auto="1"/>
        </right>
        <top style="thin">
          <color auto="1"/>
        </top>
        <bottom style="thin">
          <color auto="1"/>
        </bottom>
      </border>
    </dxf>
    <dxf>
      <alignment horizontal="center" vertical="top"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medium">
          <color indexed="64"/>
        </left>
        <right style="medium">
          <color indexed="64"/>
        </right>
        <top style="medium">
          <color indexed="64"/>
        </top>
        <bottom style="medium">
          <color indexed="64"/>
        </bottom>
      </border>
    </dxf>
    <dxf>
      <alignment vertical="top" textRotation="0" indent="0" justifyLastLine="0" shrinkToFit="0" readingOrder="0"/>
    </dxf>
    <dxf>
      <border>
        <bottom style="medium">
          <color auto="1"/>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left style="thin">
          <color rgb="FFFFCC00"/>
        </left>
        <right style="thin">
          <color rgb="FFFFCC00"/>
        </right>
        <top/>
        <bottom/>
        <vertical style="thin">
          <color rgb="FFFFCC00"/>
        </vertical>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medium">
          <color indexed="64"/>
        </left>
        <right/>
        <top style="thin">
          <color auto="1"/>
        </top>
        <bottom style="thin">
          <color auto="1"/>
        </bottom>
        <vertical/>
        <horizontal/>
      </border>
    </dxf>
    <dxf>
      <font>
        <b val="0"/>
        <i val="0"/>
        <strike val="0"/>
        <condense val="0"/>
        <extend val="0"/>
        <outline val="0"/>
        <shadow val="0"/>
        <u val="none"/>
        <vertAlign val="baseline"/>
        <sz val="11"/>
        <color auto="1"/>
        <name val="Calibri"/>
        <family val="2"/>
        <charset val="186"/>
        <scheme val="minor"/>
      </font>
      <alignment horizontal="center" vertical="top" textRotation="0" wrapText="0" indent="0" justifyLastLine="0" shrinkToFit="0" readingOrder="0"/>
      <border diagonalUp="0" diagonalDown="0">
        <left/>
        <right/>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right style="medium">
          <color indexed="64"/>
        </right>
        <top style="thin">
          <color auto="1"/>
        </top>
        <bottom style="thin">
          <color auto="1"/>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font>
        <strike val="0"/>
        <outline val="0"/>
        <shadow val="0"/>
        <u val="none"/>
        <vertAlign val="baseline"/>
        <sz val="12"/>
        <color theme="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2"/>
        <color theme="1"/>
        <name val="Calibri"/>
        <family val="2"/>
        <charset val="186"/>
        <scheme val="minor"/>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charset val="186"/>
        <scheme val="minor"/>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charset val="186"/>
        <scheme val="minor"/>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left/>
        <right style="thin">
          <color auto="1"/>
        </right>
        <top style="thin">
          <color auto="1"/>
        </top>
        <bottom/>
        <vertical/>
        <horizontal/>
      </border>
    </dxf>
    <dxf>
      <font>
        <b val="0"/>
        <i val="0"/>
        <strike val="0"/>
        <condense val="0"/>
        <extend val="0"/>
        <outline val="0"/>
        <shadow val="0"/>
        <u val="none"/>
        <vertAlign val="baseline"/>
        <sz val="11"/>
        <color theme="1"/>
        <name val="Calibri"/>
        <family val="2"/>
        <charset val="186"/>
        <scheme val="minor"/>
      </font>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name val="Calibri"/>
        <family val="2"/>
        <charset val="186"/>
        <scheme val="minor"/>
      </font>
      <alignment horizontal="center" vertical="top" textRotation="0" wrapText="1" indent="0" justifyLastLine="0" shrinkToFit="0" readingOrder="0"/>
    </dxf>
    <dxf>
      <border>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alignment vertical="top" textRotation="0" indent="0" justifyLastLine="0" shrinkToFit="0" readingOrder="0"/>
      <border diagonalUp="0" diagonalDown="0" outline="0">
        <left style="thin">
          <color auto="1"/>
        </left>
        <right/>
        <top style="thin">
          <color auto="1"/>
        </top>
        <bottom style="thin">
          <color auto="1"/>
        </bottom>
      </border>
    </dxf>
    <dxf>
      <alignment horizontal="left" vertical="top" textRotation="0" wrapText="1" indent="0" justifyLastLine="0" shrinkToFit="0" readingOrder="0"/>
      <border diagonalUp="0" diagonalDown="0">
        <left style="thin">
          <color auto="1"/>
        </left>
        <right/>
        <top style="thin">
          <color auto="1"/>
        </top>
        <bottom style="thin">
          <color auto="1"/>
        </bottom>
        <vertical/>
        <horizontal/>
      </border>
    </dxf>
    <dxf>
      <alignment horizontal="left" vertical="top" textRotation="0" wrapText="1" indent="0" justifyLastLine="0" shrinkToFit="0" readingOrder="0"/>
      <border diagonalUp="0" diagonalDown="0">
        <left style="thin">
          <color auto="1"/>
        </left>
        <right/>
        <top style="thin">
          <color auto="1"/>
        </top>
        <bottom style="thin">
          <color auto="1"/>
        </bottom>
        <vertical/>
        <horizontal/>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rgb="FF000000"/>
        </left>
        <right style="medium">
          <color rgb="FF000000"/>
        </right>
        <top style="medium">
          <color auto="1"/>
        </top>
        <bottom style="medium">
          <color rgb="FF000000"/>
        </bottom>
      </border>
    </dxf>
    <dxf>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2B2B2B"/>
        </patternFill>
      </fill>
      <alignment horizontal="center" vertical="center" textRotation="0" wrapText="1" indent="0" justifyLastLine="0" shrinkToFit="0" readingOrder="0"/>
      <border diagonalUp="0" diagonalDown="0" outline="0">
        <left style="thin">
          <color rgb="FFFFCC00"/>
        </left>
        <right style="thin">
          <color rgb="FFFFCC00"/>
        </right>
        <top/>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numFmt numFmtId="0" formatCode="General"/>
      <alignment horizontal="center"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1"/>
        <color auto="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numFmt numFmtId="0" formatCode="General"/>
      <alignment horizontal="center" vertical="center" textRotation="0" wrapText="1" indent="0" justifyLastLine="0" shrinkToFit="0" readingOrder="0"/>
      <border diagonalUp="0" diagonalDown="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left style="medium">
          <color indexed="64"/>
        </left>
        <right style="medium">
          <color indexed="64"/>
        </right>
      </border>
    </dxf>
    <dxf>
      <font>
        <b val="0"/>
        <i val="0"/>
        <strike val="0"/>
        <condense val="0"/>
        <extend val="0"/>
        <outline val="0"/>
        <shadow val="0"/>
        <u val="none"/>
        <vertAlign val="baseline"/>
        <sz val="11"/>
        <color theme="1"/>
        <name val="Calibri"/>
        <family val="2"/>
        <charset val="186"/>
        <scheme val="minor"/>
      </font>
      <alignment horizontal="left" vertical="top" textRotation="0" wrapText="1" indent="0" justifyLastLine="0" shrinkToFit="0" readingOrder="0"/>
    </dxf>
    <dxf>
      <border>
        <bottom style="medium">
          <color indexed="64"/>
        </bottom>
      </border>
    </dxf>
    <dxf>
      <font>
        <b val="0"/>
        <i val="0"/>
        <strike val="0"/>
        <condense val="0"/>
        <extend val="0"/>
        <outline val="0"/>
        <shadow val="0"/>
        <u val="none"/>
        <vertAlign val="baseline"/>
        <sz val="11"/>
        <color auto="1"/>
        <name val="Calibri"/>
        <family val="2"/>
        <charset val="186"/>
        <scheme val="minor"/>
      </font>
      <fill>
        <patternFill patternType="solid">
          <fgColor indexed="64"/>
          <bgColor rgb="FFFFCC00"/>
        </patternFill>
      </fill>
      <alignment horizontal="center" vertical="center" textRotation="0" wrapText="1" indent="0" justifyLastLine="0" shrinkToFit="0" readingOrder="0"/>
      <border diagonalUp="0" diagonalDown="0" outline="0">
        <left style="thin">
          <color auto="1"/>
        </left>
        <right style="thin">
          <color auto="1"/>
        </right>
        <top/>
        <bottom/>
      </border>
    </dxf>
    <dxf>
      <fill>
        <patternFill patternType="solid">
          <bgColor theme="0"/>
        </patternFill>
      </fill>
    </dxf>
  </dxfs>
  <tableStyles count="1" defaultTableStyle="TableStyleMedium9" defaultPivotStyle="PivotStyleLight16">
    <tableStyle name="Table Style 1" pivot="0" count="1" xr9:uid="{4130A09C-5777-4C46-9D79-B3ECC34E3D67}">
      <tableStyleElement type="wholeTable" dxfId="179"/>
    </tableStyle>
  </tableStyles>
  <colors>
    <mruColors>
      <color rgb="FFF2C94C"/>
      <color rgb="FFFFF9CC"/>
      <color rgb="FFFFCC00"/>
      <color rgb="FF2B2B2B"/>
      <color rgb="FFFFFF00"/>
      <color rgb="FFD4AF37"/>
      <color rgb="FF5A541E"/>
      <color rgb="FFEDEDED"/>
      <color rgb="FFCCCC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396240</xdr:colOff>
          <xdr:row>7</xdr:row>
          <xdr:rowOff>838200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D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67440C-D0D8-409E-8CFC-9B4E83B7DCD9}" name="Rizikos_registras" displayName="Rizikos_registras" ref="B9:V26" totalsRowShown="0" headerRowDxfId="178" dataDxfId="176" headerRowBorderDxfId="177" tableBorderDxfId="175">
  <autoFilter ref="B9:V26" xr:uid="{2367440C-D0D8-409E-8CFC-9B4E83B7DCD9}"/>
  <tableColumns count="21">
    <tableColumn id="1" xr3:uid="{FA98E3A1-BEC1-4432-A74B-390F5E9715FE}" name="Registro Nr." dataDxfId="174"/>
    <tableColumn id="2" xr3:uid="{B9DB45CD-C6EB-4862-A5B9-0485EE8307EF}" name="Turto Nr." dataDxfId="173"/>
    <tableColumn id="3" xr3:uid="{F3BDBE2B-38AB-45B9-94B9-48A36BA18AB8}" name="Turto pavadinimas" dataDxfId="172"/>
    <tableColumn id="4" xr3:uid="{48CDE6F6-FC51-409D-84E9-15F4D605D4B0}" name="Turto kategorija" dataDxfId="171">
      <calculatedColumnFormula>""&amp;_xlfn.XLOOKUP($C10,Turto_katalogas[Turto Nr.],Turto_katalogas[Turto kategorija],"")</calculatedColumnFormula>
    </tableColumn>
    <tableColumn id="26" xr3:uid="{725B6356-B9ED-4924-8ACE-A6A52A0D5016}" name="Turto/Proceso savininkas(-ai)" dataDxfId="170">
      <calculatedColumnFormula>""&amp;_xlfn.XLOOKUP($C10,Turto_katalogas[Turto Nr.],Turto_katalogas[Turto/Proceso savininkas],"")</calculatedColumnFormula>
    </tableColumn>
    <tableColumn id="5" xr3:uid="{2F6DF516-4005-45D3-8D81-6D69F37542EA}" name="Grėsmė" dataDxfId="169"/>
    <tableColumn id="6" xr3:uid="{E5BAEA26-565B-4753-A9C5-202EB5CD898C}" name="Pažeidžiamumas" dataDxfId="168"/>
    <tableColumn id="7" xr3:uid="{FF127A76-AED5-4AE5-9EAB-635833CFB5A4}" name="Rizikos aprašymas" dataDxfId="167"/>
    <tableColumn id="10" xr3:uid="{B8EF8170-A51E-42D7-B5E9-E615FA632031}" name="Prigimtinis rizikos poveikis" dataDxfId="166"/>
    <tableColumn id="11" xr3:uid="{09AEDA4B-9A20-4304-9A63-4430865B1218}" name="Prigimtinė rizikos tikimybė" dataDxfId="165"/>
    <tableColumn id="12" xr3:uid="{3E89C292-AADC-47E4-A2E7-4E6C7BEBB608}" name="Prigimtinis rizikos lygis" dataDxfId="164"/>
    <tableColumn id="13" xr3:uid="{576F00D3-C588-4DDB-97F5-C57CB8973B28}" name="Jau pritaikytos rizikos valdymo priemonės" dataDxfId="163"/>
    <tableColumn id="14" xr3:uid="{0A62690D-2571-4B60-86F1-500ABBB03421}" name="Dabartinis rizikos poveikis" dataDxfId="162"/>
    <tableColumn id="15" xr3:uid="{D9A030A7-52CF-470F-B919-79DB33BBC466}" name="Dabartinė rizikos tikimybė" dataDxfId="161"/>
    <tableColumn id="16" xr3:uid="{1EB4B64F-19F5-4448-89C5-A8D271D299A5}" name="Dabartinis rizikos lygis" dataDxfId="160">
      <calculatedColumnFormula>IF(N10*O10&gt;0,N10*O10,"")</calculatedColumnFormula>
    </tableColumn>
    <tableColumn id="23" xr3:uid="{522610B8-B54F-42F9-B32C-BEFAAC41D6CF}" name="Rizikos savininkas(-ai)" dataDxfId="159"/>
    <tableColumn id="17" xr3:uid="{AE124285-68E0-48B0-A185-2627B55FC3F4}" name="Rizikos valdymo būdas" dataDxfId="158"/>
    <tableColumn id="19" xr3:uid="{26533B69-ED8F-4DC5-A8A8-BEC630617FC7}" name="Rizikos valdymo būdo ir priemonių aprašymas" dataDxfId="157"/>
    <tableColumn id="20" xr3:uid="{94932D49-473D-49A4-8B89-B1D41B699DF6}" name="Galutinis rizikos poveikis" dataDxfId="156"/>
    <tableColumn id="21" xr3:uid="{298F440C-F1A8-4913-9ECE-1849D3F9CC8E}" name="Galutinė rizikos tikimybė" dataDxfId="155"/>
    <tableColumn id="22" xr3:uid="{F95C2A1E-5254-498D-BC45-66B6D5F62A22}" name="Galutinis rizikos lygis" dataDxfId="15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7033873-5694-47AC-BA95-6D8ED1730AAA}" name="Table68910" displayName="Table68910" ref="B8:H125" totalsRowShown="0" headerRowDxfId="153" dataDxfId="152" tableBorderDxfId="151">
  <autoFilter ref="B8:H125" xr:uid="{37033873-5694-47AC-BA95-6D8ED1730AAA}"/>
  <tableColumns count="7">
    <tableColumn id="1" xr3:uid="{61BAF611-1E94-49F4-B6CB-2A40F6F9F8C2}" name="Klausimo ID" dataDxfId="150"/>
    <tableColumn id="2" xr3:uid="{FE81051A-B33B-4439-A86F-452FE82E18B9}" name="Kategorija" dataDxfId="149"/>
    <tableColumn id="3" xr3:uid="{0482AF8D-C0A5-438A-95B6-903551E155EC}" name="Klausimas" dataDxfId="148"/>
    <tableColumn id="5" xr3:uid="{1DEBB107-AB3F-4A68-A213-C21FF456BA09}" name="Paaiškinimas" dataDxfId="147"/>
    <tableColumn id="4" xr3:uid="{9A7AD93A-FED2-4472-B9A7-C7BC59BB5241}" name="Atsakymas" dataDxfId="146"/>
    <tableColumn id="7" xr3:uid="{3EA17B3E-6D80-4F4D-8AB9-71358E6F34A5}" name="Susijęs dokumentas" dataDxfId="145"/>
    <tableColumn id="6" xr3:uid="{A2E8DE87-1612-4C68-B583-7C8B09E3F344}" name="Būsena" dataDxfId="14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41059D-5828-48B4-B745-FDFFA27FE774}" name="Turto_kategorijos" displayName="Turto_kategorijos" ref="B4:D67" totalsRowShown="0" headerRowDxfId="127" headerRowBorderDxfId="126" tableBorderDxfId="125">
  <autoFilter ref="B4:D67" xr:uid="{3A41059D-5828-48B4-B745-FDFFA27FE774}"/>
  <tableColumns count="3">
    <tableColumn id="1" xr3:uid="{BD505252-0A52-4D8A-AD78-A81592C13EBC}" name="NR" dataDxfId="124" dataCellStyle="Normal 2"/>
    <tableColumn id="2" xr3:uid="{BA91AB91-BFB3-4C90-92CC-EC3F4A14CE0A}" name="Turto kategorija" dataDxfId="123" dataCellStyle="Normal 2"/>
    <tableColumn id="3" xr3:uid="{38274DA9-4B31-4929-B07F-82A19966AC56}" name="Turto subkategorija" dataDxfId="122" dataCellStyle="Normal 2"/>
  </tableColumns>
  <tableStyleInfo name="Table Style 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59361B-5A86-485E-877A-5010C89F4A5B}" name="Turto_katalogas" displayName="Turto_katalogas" ref="B7:M102" totalsRowShown="0" headerRowDxfId="143" dataDxfId="141" headerRowBorderDxfId="142" tableBorderDxfId="140" dataCellStyle="Normal 2 2 2 2 2">
  <autoFilter ref="B7:M102" xr:uid="{B059361B-5A86-485E-877A-5010C89F4A5B}"/>
  <tableColumns count="12">
    <tableColumn id="1" xr3:uid="{310F2DF8-7C2A-4FAF-8CAB-D59D4D023B17}" name="Turto Nr." dataDxfId="139" dataCellStyle="Normal 2 2 2 2 2"/>
    <tableColumn id="14" xr3:uid="{1F9D155B-5834-4C5B-8270-9840691D7F62}" name="Turto pavadinimas" dataDxfId="138" dataCellStyle="Normal 2 2 2 2 2"/>
    <tableColumn id="13" xr3:uid="{EFE746B4-1301-4654-803D-FEC499455FB9}" name="Aprašymas / tikslas" dataDxfId="137" dataCellStyle="Normal 2 2 2 2 2"/>
    <tableColumn id="2" xr3:uid="{D707317A-7FB7-4F69-9C6E-8948E77EA2B9}" name="Turto kategorija" dataDxfId="136" dataCellStyle="Normal 2"/>
    <tableColumn id="3" xr3:uid="{F896CCCA-B605-418E-B0F5-880430193E72}" name="Turto subkategorija" dataDxfId="135" dataCellStyle="Normal 2"/>
    <tableColumn id="15" xr3:uid="{665FED6E-4E8B-456A-9EF4-A400680DFA38}" name="Matomas išorėje (Internete)" dataDxfId="134" dataCellStyle="Normal 2 2 2 2 2"/>
    <tableColumn id="6" xr3:uid="{A268B103-853A-4762-83D8-BCB94DE5E3E6}" name="Turto/Proceso savininkas" dataDxfId="133" dataCellStyle="Normal 2 2 2 2 2"/>
    <tableColumn id="8" xr3:uid="{7D0FD719-70CC-4B11-9CE1-9E2776538A24}" name="Nuo kokio turto yra priklausomas šis turtas/procesas" dataDxfId="132" dataCellStyle="Normal 2 2 2 2 2"/>
    <tableColumn id="9" xr3:uid="{F6D25C87-83B4-4223-9665-DCC478F7B0B3}" name="Konfidencialumas" dataDxfId="131" dataCellStyle="Normal 2 2 2 2 2"/>
    <tableColumn id="10" xr3:uid="{11AC38B7-2E42-4F35-BE51-FD08041BAB8F}" name="Vientisumas" dataDxfId="130" dataCellStyle="Normal 2 2 2 2 2"/>
    <tableColumn id="11" xr3:uid="{FF9007BB-0B50-4695-BD5C-2BAD763A7EB4}" name="Prieinamumas" dataDxfId="129" dataCellStyle="Normal 2 2 2 2 2"/>
    <tableColumn id="12" xr3:uid="{3C7EEE99-9300-4EBB-8A81-6FFAFADDAC08}" name="Kritiškumas" dataDxfId="128" dataCellStyle="Normal 2 2 2 2 2">
      <calculatedColumnFormula array="1">_xlfn.IFS(OR(ISNUMBER(Turto_katalogas[[#This Row],[Konfidencialumas]:[Prieinamumas]])),MAX(Turto_katalogas[[#This Row],[Konfidencialumas]:[Prieinamumas]]),AND(ISTEXT(Turto_katalogas[[#This Row],[Konfidencialumas]:[Prieinamumas]])),"Netaikoma",TRUE(),"")</calculatedColumnFormula>
    </tableColumn>
  </tableColumns>
  <tableStyleInfo name="Table Style 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5956769-7CA5-4A95-A11B-04E639B0A667}" name="Table5" displayName="Table5" ref="B7:F97" totalsRowShown="0" headerRowDxfId="121" dataDxfId="119" headerRowBorderDxfId="120" tableBorderDxfId="118" totalsRowBorderDxfId="117">
  <autoFilter ref="B7:F97" xr:uid="{45956769-7CA5-4A95-A11B-04E639B0A667}"/>
  <tableColumns count="5">
    <tableColumn id="1" xr3:uid="{29634F36-1476-4105-BF46-9C1EBA3D9394}" name="Pažeidžiamumo _x000a_Nr." dataDxfId="116"/>
    <tableColumn id="2" xr3:uid="{AF3CDF05-1099-4529-B4D7-BF7E6828C421}" name="Kategorija" dataDxfId="115"/>
    <tableColumn id="3" xr3:uid="{7BDD0EB2-F849-4244-B43B-E2344FF77799}" name="Pažeidžiamumų pavyzdžiai" dataDxfId="114"/>
    <tableColumn id="5" xr3:uid="{C08CEA53-A8E2-45A1-A356-82C0723ED382}" name="Rekomenduojamos rizikos valdymo priemonės Nr." dataDxfId="113"/>
    <tableColumn id="4" xr3:uid="{F2D54488-EACB-4607-AC5B-AB04217AAAB2}" name="Rekomenduojama rizikos valdymo priemonė" dataDxfId="11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24001AC-72D7-4770-9516-D185B8D92F74}" name="Grėsmių_katalogas" displayName="Grėsmių_katalogas" ref="B7:F87" totalsRowShown="0" headerRowDxfId="111" dataDxfId="109" headerRowBorderDxfId="110" tableBorderDxfId="108" totalsRowBorderDxfId="107">
  <autoFilter ref="B7:F87" xr:uid="{524001AC-72D7-4770-9516-D185B8D92F74}"/>
  <tableColumns count="5">
    <tableColumn id="1" xr3:uid="{E6E7D883-EF23-41EA-80CB-BBB6398E4AE3}" name="Nr." dataDxfId="106"/>
    <tableColumn id="5" xr3:uid="{BAA18520-EBA9-476D-8823-3A939CF2ED67}" name="Turto kategorija" dataDxfId="105"/>
    <tableColumn id="2" xr3:uid="{9743A04D-7655-4B59-B3AF-FA1B6B00D7A8}" name="Grėsmės kategorija" dataDxfId="104"/>
    <tableColumn id="3" xr3:uid="{0237CE06-134B-43CB-B6F3-2ABEB6A50C3A}" name="Grėsmės pavadinimas" dataDxfId="103"/>
    <tableColumn id="4" xr3:uid="{501110B1-EA0D-42A8-9ECD-110232210D80}" name="Grėsmės aprašymas" dataDxfId="10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C696EA8-B27D-42F7-B146-8E5363E78565}" name="Table8" displayName="Table8" ref="B7:G153" totalsRowShown="0" headerRowDxfId="101" dataDxfId="99" headerRowBorderDxfId="100" tableBorderDxfId="98">
  <autoFilter ref="B7:G153" xr:uid="{2C696EA8-B27D-42F7-B146-8E5363E78565}"/>
  <tableColumns count="6">
    <tableColumn id="1" xr3:uid="{E2D1187E-EE7E-4C5C-9384-4322C16DC701}" name="Valdymo priemonės Nr." dataDxfId="97">
      <calculatedColumnFormula>"VP. " &amp; ROW()-7</calculatedColumnFormula>
    </tableColumn>
    <tableColumn id="7" xr3:uid="{73A39BF9-7235-446B-A57D-F8AD9693F89C}" name="Turto kategorija" dataDxfId="96"/>
    <tableColumn id="2" xr3:uid="{6C91F3E5-035E-486F-BF93-3AC7EC2DE366}" name="Valdymo priemonės tipas" dataDxfId="95"/>
    <tableColumn id="3" xr3:uid="{F6527660-9BA3-4A9F-9435-4B47D79E3AE1}" name="Valdymo priemonės pavadinimas" dataDxfId="94"/>
    <tableColumn id="4" xr3:uid="{0818343A-9517-491E-BD76-612A1E9627D5}" name="Valdymo priemonės aprašymas" dataDxfId="93"/>
    <tableColumn id="5" xr3:uid="{9B32BCF0-AFC7-4DED-9B29-12F742173E7E}" name="Kibernetinio saugumo reikalavimų aprašo Nr." dataDxfId="9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9D99184-9C60-45EF-A26C-E5B4594C2EF3}" name="Table6" displayName="Table6" ref="B7:E112" totalsRowShown="0" headerRowDxfId="91" dataDxfId="90" tableBorderDxfId="89">
  <autoFilter ref="B7:E112" xr:uid="{00000000-0001-0000-0500-000000000000}"/>
  <tableColumns count="4">
    <tableColumn id="1" xr3:uid="{E56108A9-FF8C-4DAE-BBCB-F9CC32F327CE}" name="Valdymo priemonės Nr." dataDxfId="88"/>
    <tableColumn id="2" xr3:uid="{D1D2CAD6-91D2-45A7-B095-493037013ED0}" name="Valdymo priemonės kategorija" dataDxfId="87"/>
    <tableColumn id="3" xr3:uid="{5E2B76DE-4E0B-4F1E-9A99-0A9A82C638A1}" name="Valdymo priemonės pavadinimas" dataDxfId="86"/>
    <tableColumn id="4" xr3:uid="{6A066A10-A96A-44D9-9078-DA1CE72ECB60}" name="Aprašymas" dataDxfId="85"/>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63345F7-12A2-498A-8402-829629DF732C}" name="Table812" displayName="Table812" ref="B8:O18" totalsRowShown="0" headerRowDxfId="84" dataDxfId="82" headerRowBorderDxfId="83" tableBorderDxfId="81">
  <autoFilter ref="B8:O18" xr:uid="{F63345F7-12A2-498A-8402-829629DF732C}"/>
  <tableColumns count="14">
    <tableColumn id="1" xr3:uid="{3D665D4E-6BEF-439E-8636-DD8883510286}" name="Rizikos registro Nr." dataDxfId="80"/>
    <tableColumn id="2" xr3:uid="{A5B820AD-3409-47F6-B061-55FB45EA38CE}" name="Rizikos aprašymas" dataDxfId="79">
      <calculatedColumnFormula>_xlfn.XLOOKUP(B9,Rizikos_registras[Registro Nr.],Rizikos_registras[Rizikos aprašymas],"")</calculatedColumnFormula>
    </tableColumn>
    <tableColumn id="14" xr3:uid="{21CB4B77-EC53-46BB-B67A-E42FBAE85878}" name="Prigimtinis rizikos lygis" dataDxfId="78">
      <calculatedColumnFormula>_xlfn.XLOOKUP(B9,Rizikos_registras[Registro Nr.],Rizikos_registras[Prigimtinis rizikos lygis],"")</calculatedColumnFormula>
    </tableColumn>
    <tableColumn id="13" xr3:uid="{1951E25B-F497-4D59-85C2-F732E32CF1AD}" name="Dabartinis rizikos lygis" dataDxfId="77">
      <calculatedColumnFormula>_xlfn.XLOOKUP(B9,Rizikos_registras[Registro Nr.],Rizikos_registras[Dabartinis rizikos lygis],"")</calculatedColumnFormula>
    </tableColumn>
    <tableColumn id="3" xr3:uid="{9CFD46D7-25F0-4069-944A-F5CDD5215DAB}" name="Galutinis rizikos lygis" dataDxfId="76">
      <calculatedColumnFormula>_xlfn.XLOOKUP(B9,Rizikos_registras[Registro Nr.],Rizikos_registras[Galutinis rizikos lygis],"")</calculatedColumnFormula>
    </tableColumn>
    <tableColumn id="4" xr3:uid="{6A52F1C5-7797-4706-81F8-C84FED47B007}" name="Rizikos valdymo būdas" dataDxfId="75">
      <calculatedColumnFormula>_xlfn.XLOOKUP(B9,Rizikos_registras[Registro Nr.],Rizikos_registras[Rizikos valdymo būdas],"")</calculatedColumnFormula>
    </tableColumn>
    <tableColumn id="5" xr3:uid="{9309B464-CA51-45EC-B7F6-9BF246C1DA79}" name="Rizikos valdymo būdo ir priemonių aprašymas" dataDxfId="74">
      <calculatedColumnFormula>_xlfn.LET(_xlpm.priemones,_xlfn.XLOOKUP(B9,Rizikos_registras[Registro Nr.],Rizikos_registras[Rizikos valdymo būdo ir priemonių aprašymas],""),IF(_xlpm.priemones=0,"",_xlpm.priemones))</calculatedColumnFormula>
    </tableColumn>
    <tableColumn id="6" xr3:uid="{3BB2FCDA-6CEB-44A0-B281-CDE905CB1ABB}" name="Turto/Proceso savininkas(-ai)" dataDxfId="73">
      <calculatedColumnFormula>_xlfn.XLOOKUP(B9,Rizikos_registras[Registro Nr.],Rizikos_registras[Turto/Proceso savininkas(-ai)],"")</calculatedColumnFormula>
    </tableColumn>
    <tableColumn id="7" xr3:uid="{3E1A4401-DD99-43FC-9318-2A36AFFBA6F4}" name="Rizikos savininkas" dataDxfId="72">
      <calculatedColumnFormula>_xlfn.XLOOKUP(B9,Rizikos_registras[Registro Nr.],Rizikos_registras[Rizikos savininkas(-ai)],"")</calculatedColumnFormula>
    </tableColumn>
    <tableColumn id="10" xr3:uid="{0F90A1B4-0B4D-417D-BEF7-C6E8D5539DD9}" name="Reikalingi resursai" dataDxfId="71"/>
    <tableColumn id="11" xr3:uid="{E56FB4A6-CAEA-406A-92FE-1C35F4E92C19}" name="Reikalingas biudžetas " dataDxfId="70"/>
    <tableColumn id="12" xr3:uid="{C1BBFB47-901C-426E-A859-060019105BC7}" name="Biudžetas" dataDxfId="69"/>
    <tableColumn id="9" xr3:uid="{17EDDB48-1424-4051-B5B7-8E6F75B747D2}" name="Įgyvendinimo terminas" dataDxfId="68"/>
    <tableColumn id="15" xr3:uid="{9896350C-426A-453E-8DB3-F791182D925B}" name="Rizikos valdymo etapas" dataDxfId="67"/>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9A3D4-6CAD-4A3A-AC2D-9BEA0DDDCBAD}">
  <sheetPr>
    <tabColor theme="6" tint="-0.499984740745262"/>
  </sheetPr>
  <dimension ref="B2:I170"/>
  <sheetViews>
    <sheetView showGridLines="0" tabSelected="1" topLeftCell="A45" zoomScale="115" zoomScaleNormal="115" workbookViewId="0">
      <selection activeCell="B2" sqref="B2:F2"/>
    </sheetView>
  </sheetViews>
  <sheetFormatPr defaultRowHeight="14.4" x14ac:dyDescent="0.3"/>
  <cols>
    <col min="2" max="2" width="23.5546875" customWidth="1"/>
    <col min="3" max="3" width="13.44140625" customWidth="1"/>
    <col min="4" max="4" width="13.5546875" customWidth="1"/>
    <col min="5" max="5" width="11.5546875" customWidth="1"/>
    <col min="6" max="6" width="12.5546875" customWidth="1"/>
    <col min="7" max="7" width="57.44140625" customWidth="1"/>
    <col min="8" max="8" width="8.5546875" customWidth="1"/>
    <col min="9" max="13" width="10.88671875" bestFit="1" customWidth="1"/>
    <col min="16" max="21" width="11.44140625" customWidth="1"/>
    <col min="24" max="26" width="11.44140625" customWidth="1"/>
  </cols>
  <sheetData>
    <row r="2" spans="2:8" ht="23.85" customHeight="1" x14ac:dyDescent="0.3">
      <c r="B2" s="645" t="s">
        <v>0</v>
      </c>
      <c r="C2" s="645"/>
      <c r="D2" s="645"/>
      <c r="E2" s="645"/>
      <c r="F2" s="645"/>
    </row>
    <row r="4" spans="2:8" x14ac:dyDescent="0.3">
      <c r="B4" s="4" t="s">
        <v>1344</v>
      </c>
    </row>
    <row r="5" spans="2:8" ht="51.6" customHeight="1" x14ac:dyDescent="0.3">
      <c r="B5" s="654" t="s">
        <v>1</v>
      </c>
      <c r="C5" s="655"/>
      <c r="D5" s="655"/>
      <c r="E5" s="655"/>
      <c r="F5" s="655"/>
      <c r="G5" s="655"/>
      <c r="H5" s="656"/>
    </row>
    <row r="7" spans="2:8" x14ac:dyDescent="0.3">
      <c r="B7" s="4" t="s">
        <v>2</v>
      </c>
    </row>
    <row r="8" spans="2:8" ht="225.75" customHeight="1" x14ac:dyDescent="0.3">
      <c r="B8" s="587" t="s">
        <v>3</v>
      </c>
      <c r="C8" s="587"/>
      <c r="D8" s="587"/>
      <c r="E8" s="587"/>
      <c r="F8" s="587"/>
      <c r="G8" s="587"/>
      <c r="H8" s="587"/>
    </row>
    <row r="10" spans="2:8" x14ac:dyDescent="0.3">
      <c r="B10" s="4" t="s">
        <v>4</v>
      </c>
    </row>
    <row r="11" spans="2:8" ht="107.25" customHeight="1" x14ac:dyDescent="0.3">
      <c r="B11" s="654" t="s">
        <v>5</v>
      </c>
      <c r="C11" s="655"/>
      <c r="D11" s="655"/>
      <c r="E11" s="655"/>
      <c r="F11" s="655"/>
      <c r="G11" s="655"/>
      <c r="H11" s="656"/>
    </row>
    <row r="12" spans="2:8" x14ac:dyDescent="0.3">
      <c r="B12" s="30"/>
      <c r="C12" s="30"/>
      <c r="D12" s="30"/>
      <c r="E12" s="30"/>
      <c r="F12" s="30"/>
      <c r="G12" s="30"/>
      <c r="H12" s="30"/>
    </row>
    <row r="13" spans="2:8" x14ac:dyDescent="0.3">
      <c r="B13" s="31" t="s">
        <v>6</v>
      </c>
      <c r="C13" s="30"/>
      <c r="D13" s="30"/>
      <c r="E13" s="30"/>
      <c r="F13" s="30"/>
      <c r="G13" s="30"/>
      <c r="H13" s="30"/>
    </row>
    <row r="14" spans="2:8" ht="120" customHeight="1" x14ac:dyDescent="0.3">
      <c r="B14" s="587" t="s">
        <v>7</v>
      </c>
      <c r="C14" s="587"/>
      <c r="D14" s="587"/>
      <c r="E14" s="587"/>
      <c r="F14" s="587"/>
      <c r="G14" s="587"/>
      <c r="H14" s="587"/>
    </row>
    <row r="15" spans="2:8" x14ac:dyDescent="0.3">
      <c r="B15" s="8"/>
      <c r="C15" s="8"/>
      <c r="D15" s="8"/>
      <c r="E15" s="8"/>
      <c r="F15" s="8"/>
      <c r="G15" s="8"/>
      <c r="H15" s="8"/>
    </row>
    <row r="16" spans="2:8" x14ac:dyDescent="0.3">
      <c r="B16" s="29" t="s">
        <v>8</v>
      </c>
      <c r="C16" s="8"/>
      <c r="D16" s="8"/>
      <c r="E16" s="8"/>
      <c r="F16" s="8"/>
      <c r="G16" s="8"/>
      <c r="H16" s="8"/>
    </row>
    <row r="17" spans="2:9" x14ac:dyDescent="0.3">
      <c r="B17" s="686" t="s">
        <v>9</v>
      </c>
      <c r="C17" s="686"/>
      <c r="D17" s="686"/>
      <c r="E17" s="686"/>
      <c r="F17" s="686"/>
      <c r="G17" s="667" t="s">
        <v>10</v>
      </c>
      <c r="H17" s="8"/>
    </row>
    <row r="18" spans="2:9" x14ac:dyDescent="0.3">
      <c r="B18" s="685">
        <v>10000000</v>
      </c>
      <c r="C18" s="685"/>
      <c r="D18" s="685"/>
      <c r="E18" s="685"/>
      <c r="F18" s="685"/>
      <c r="G18" s="668"/>
      <c r="H18" s="8"/>
    </row>
    <row r="19" spans="2:9" ht="34.35" customHeight="1" x14ac:dyDescent="0.3">
      <c r="B19" s="24" t="s">
        <v>11</v>
      </c>
      <c r="C19" s="657" t="s">
        <v>12</v>
      </c>
      <c r="D19" s="657"/>
      <c r="E19" s="657" t="s">
        <v>13</v>
      </c>
      <c r="F19" s="657"/>
      <c r="G19" s="669"/>
      <c r="H19" s="8"/>
    </row>
    <row r="20" spans="2:9" ht="28.8" x14ac:dyDescent="0.3">
      <c r="B20" s="25" t="s">
        <v>14</v>
      </c>
      <c r="C20" s="673" t="s">
        <v>15</v>
      </c>
      <c r="D20" s="674"/>
      <c r="E20" s="658">
        <v>5.0000000000000001E-3</v>
      </c>
      <c r="F20" s="658"/>
      <c r="G20" s="270">
        <f>E20*B18</f>
        <v>50000</v>
      </c>
      <c r="H20" s="8"/>
    </row>
    <row r="21" spans="2:9" ht="28.8" x14ac:dyDescent="0.3">
      <c r="B21" s="25" t="s">
        <v>16</v>
      </c>
      <c r="C21" s="674" t="s">
        <v>17</v>
      </c>
      <c r="D21" s="674"/>
      <c r="E21" s="659">
        <f>E20+(E24-E20)*(1/3)</f>
        <v>5.3333333333333323E-2</v>
      </c>
      <c r="F21" s="659"/>
      <c r="G21" s="270">
        <f>B18*E21</f>
        <v>533333.33333333326</v>
      </c>
      <c r="H21" s="8"/>
    </row>
    <row r="22" spans="2:9" ht="28.8" x14ac:dyDescent="0.3">
      <c r="B22" s="25" t="s">
        <v>18</v>
      </c>
      <c r="C22" s="674" t="s">
        <v>19</v>
      </c>
      <c r="D22" s="674"/>
      <c r="E22" s="659">
        <f>E20 + (E24 - E20) * (2/3)</f>
        <v>0.10166666666666666</v>
      </c>
      <c r="F22" s="659"/>
      <c r="G22" s="270">
        <f>B18*E22</f>
        <v>1016666.6666666665</v>
      </c>
      <c r="H22" s="8"/>
    </row>
    <row r="23" spans="2:9" ht="28.8" x14ac:dyDescent="0.3">
      <c r="B23" s="25" t="s">
        <v>20</v>
      </c>
      <c r="C23" s="674" t="s">
        <v>21</v>
      </c>
      <c r="D23" s="674"/>
      <c r="E23" s="659">
        <f>E24</f>
        <v>0.15</v>
      </c>
      <c r="F23" s="659"/>
      <c r="G23" s="270">
        <f>B18*E24</f>
        <v>1500000</v>
      </c>
      <c r="H23" s="8"/>
    </row>
    <row r="24" spans="2:9" ht="28.8" x14ac:dyDescent="0.3">
      <c r="B24" s="25" t="s">
        <v>22</v>
      </c>
      <c r="C24" s="674" t="s">
        <v>23</v>
      </c>
      <c r="D24" s="674"/>
      <c r="E24" s="684">
        <v>0.15</v>
      </c>
      <c r="F24" s="684"/>
      <c r="G24" s="271">
        <f>B18*E24</f>
        <v>1500000</v>
      </c>
      <c r="H24" s="8"/>
    </row>
    <row r="25" spans="2:9" x14ac:dyDescent="0.3">
      <c r="B25" s="8"/>
      <c r="C25" s="8"/>
      <c r="D25" s="8"/>
      <c r="E25" s="8"/>
      <c r="F25" s="8"/>
      <c r="G25" s="8"/>
      <c r="H25" s="8"/>
    </row>
    <row r="26" spans="2:9" ht="15" thickBot="1" x14ac:dyDescent="0.35">
      <c r="B26" s="4" t="s">
        <v>24</v>
      </c>
    </row>
    <row r="27" spans="2:9" ht="43.5" customHeight="1" x14ac:dyDescent="0.3">
      <c r="B27" s="646" t="s">
        <v>25</v>
      </c>
      <c r="C27" s="650" t="s">
        <v>26</v>
      </c>
      <c r="D27" s="651"/>
      <c r="E27" s="650" t="s">
        <v>27</v>
      </c>
      <c r="F27" s="660"/>
      <c r="G27" s="660"/>
      <c r="H27" s="660"/>
      <c r="I27" s="661"/>
    </row>
    <row r="28" spans="2:9" ht="15" thickBot="1" x14ac:dyDescent="0.35">
      <c r="B28" s="647"/>
      <c r="C28" s="652"/>
      <c r="D28" s="653"/>
      <c r="E28" s="652"/>
      <c r="F28" s="662"/>
      <c r="G28" s="662"/>
      <c r="H28" s="662"/>
      <c r="I28" s="663"/>
    </row>
    <row r="29" spans="2:9" ht="30.75" customHeight="1" x14ac:dyDescent="0.3">
      <c r="B29" s="633" t="s">
        <v>28</v>
      </c>
      <c r="C29" s="631" t="s">
        <v>29</v>
      </c>
      <c r="D29" s="649"/>
      <c r="E29" s="664" t="s">
        <v>30</v>
      </c>
      <c r="F29" s="665"/>
      <c r="G29" s="665"/>
      <c r="H29" s="665"/>
      <c r="I29" s="666"/>
    </row>
    <row r="30" spans="2:9" ht="15" customHeight="1" x14ac:dyDescent="0.3">
      <c r="B30" s="635"/>
      <c r="C30" s="629" t="s">
        <v>31</v>
      </c>
      <c r="D30" s="630"/>
      <c r="E30" s="621" t="s">
        <v>32</v>
      </c>
      <c r="F30" s="624"/>
      <c r="G30" s="624"/>
      <c r="H30" s="624"/>
      <c r="I30" s="625"/>
    </row>
    <row r="31" spans="2:9" ht="15" customHeight="1" x14ac:dyDescent="0.3">
      <c r="B31" s="635"/>
      <c r="C31" s="590" t="s">
        <v>33</v>
      </c>
      <c r="D31" s="591"/>
      <c r="E31" s="621" t="s">
        <v>34</v>
      </c>
      <c r="F31" s="624"/>
      <c r="G31" s="624"/>
      <c r="H31" s="624"/>
      <c r="I31" s="625"/>
    </row>
    <row r="32" spans="2:9" ht="30" customHeight="1" x14ac:dyDescent="0.3">
      <c r="B32" s="635"/>
      <c r="C32" s="590" t="s">
        <v>35</v>
      </c>
      <c r="D32" s="591"/>
      <c r="E32" s="621" t="s">
        <v>36</v>
      </c>
      <c r="F32" s="624"/>
      <c r="G32" s="624"/>
      <c r="H32" s="624"/>
      <c r="I32" s="625"/>
    </row>
    <row r="33" spans="2:9" ht="30" customHeight="1" x14ac:dyDescent="0.3">
      <c r="B33" s="635"/>
      <c r="C33" s="629" t="s">
        <v>37</v>
      </c>
      <c r="D33" s="630"/>
      <c r="E33" s="621" t="s">
        <v>38</v>
      </c>
      <c r="F33" s="624"/>
      <c r="G33" s="624"/>
      <c r="H33" s="624"/>
      <c r="I33" s="625"/>
    </row>
    <row r="34" spans="2:9" ht="15.75" customHeight="1" thickBot="1" x14ac:dyDescent="0.35">
      <c r="B34" s="648"/>
      <c r="C34" s="631" t="s">
        <v>39</v>
      </c>
      <c r="D34" s="632"/>
      <c r="E34" s="637" t="s">
        <v>40</v>
      </c>
      <c r="F34" s="638"/>
      <c r="G34" s="638"/>
      <c r="H34" s="638"/>
      <c r="I34" s="639"/>
    </row>
    <row r="35" spans="2:9" x14ac:dyDescent="0.3">
      <c r="B35" s="633" t="s">
        <v>41</v>
      </c>
      <c r="C35" s="643" t="s">
        <v>29</v>
      </c>
      <c r="D35" s="644"/>
      <c r="E35" s="640" t="s">
        <v>42</v>
      </c>
      <c r="F35" s="641"/>
      <c r="G35" s="641"/>
      <c r="H35" s="641"/>
      <c r="I35" s="642"/>
    </row>
    <row r="36" spans="2:9" ht="15" customHeight="1" x14ac:dyDescent="0.3">
      <c r="B36" s="634"/>
      <c r="C36" s="590" t="s">
        <v>31</v>
      </c>
      <c r="D36" s="591"/>
      <c r="E36" s="619" t="s">
        <v>43</v>
      </c>
      <c r="F36" s="619"/>
      <c r="G36" s="619"/>
      <c r="H36" s="619"/>
      <c r="I36" s="620"/>
    </row>
    <row r="37" spans="2:9" ht="15" customHeight="1" x14ac:dyDescent="0.3">
      <c r="B37" s="635"/>
      <c r="C37" s="590" t="s">
        <v>33</v>
      </c>
      <c r="D37" s="591"/>
      <c r="E37" s="607" t="s">
        <v>44</v>
      </c>
      <c r="F37" s="608"/>
      <c r="G37" s="608"/>
      <c r="H37" s="608"/>
      <c r="I37" s="609"/>
    </row>
    <row r="38" spans="2:9" x14ac:dyDescent="0.3">
      <c r="B38" s="635"/>
      <c r="C38" s="590" t="s">
        <v>35</v>
      </c>
      <c r="D38" s="591"/>
      <c r="E38" s="621" t="s">
        <v>45</v>
      </c>
      <c r="F38" s="624"/>
      <c r="G38" s="624"/>
      <c r="H38" s="624"/>
      <c r="I38" s="625"/>
    </row>
    <row r="39" spans="2:9" x14ac:dyDescent="0.3">
      <c r="B39" s="635"/>
      <c r="C39" s="590" t="s">
        <v>37</v>
      </c>
      <c r="D39" s="591"/>
      <c r="E39" s="621" t="s">
        <v>46</v>
      </c>
      <c r="F39" s="624"/>
      <c r="G39" s="624"/>
      <c r="H39" s="624"/>
      <c r="I39" s="625"/>
    </row>
    <row r="40" spans="2:9" ht="15" thickBot="1" x14ac:dyDescent="0.35">
      <c r="B40" s="636"/>
      <c r="C40" s="622" t="s">
        <v>39</v>
      </c>
      <c r="D40" s="623"/>
      <c r="E40" s="626" t="s">
        <v>47</v>
      </c>
      <c r="F40" s="627"/>
      <c r="G40" s="627"/>
      <c r="H40" s="627"/>
      <c r="I40" s="628"/>
    </row>
    <row r="41" spans="2:9" x14ac:dyDescent="0.3">
      <c r="B41" s="580" t="s">
        <v>48</v>
      </c>
      <c r="C41" s="643" t="s">
        <v>29</v>
      </c>
      <c r="D41" s="644"/>
      <c r="E41" s="664" t="s">
        <v>49</v>
      </c>
      <c r="F41" s="665"/>
      <c r="G41" s="665"/>
      <c r="H41" s="665"/>
      <c r="I41" s="666"/>
    </row>
    <row r="42" spans="2:9" ht="15" customHeight="1" x14ac:dyDescent="0.3">
      <c r="B42" s="581"/>
      <c r="C42" s="590" t="s">
        <v>31</v>
      </c>
      <c r="D42" s="591"/>
      <c r="E42" s="619" t="s">
        <v>50</v>
      </c>
      <c r="F42" s="619"/>
      <c r="G42" s="619"/>
      <c r="H42" s="619"/>
      <c r="I42" s="620"/>
    </row>
    <row r="43" spans="2:9" ht="30" customHeight="1" x14ac:dyDescent="0.3">
      <c r="B43" s="582"/>
      <c r="C43" s="590" t="s">
        <v>33</v>
      </c>
      <c r="D43" s="591"/>
      <c r="E43" s="621" t="s">
        <v>51</v>
      </c>
      <c r="F43" s="608"/>
      <c r="G43" s="608"/>
      <c r="H43" s="608"/>
      <c r="I43" s="609"/>
    </row>
    <row r="44" spans="2:9" ht="30" customHeight="1" x14ac:dyDescent="0.3">
      <c r="B44" s="582"/>
      <c r="C44" s="590" t="s">
        <v>35</v>
      </c>
      <c r="D44" s="591"/>
      <c r="E44" s="621" t="s">
        <v>52</v>
      </c>
      <c r="F44" s="624"/>
      <c r="G44" s="624"/>
      <c r="H44" s="624"/>
      <c r="I44" s="625"/>
    </row>
    <row r="45" spans="2:9" x14ac:dyDescent="0.3">
      <c r="B45" s="582"/>
      <c r="C45" s="590" t="s">
        <v>37</v>
      </c>
      <c r="D45" s="591"/>
      <c r="E45" s="621" t="s">
        <v>53</v>
      </c>
      <c r="F45" s="624"/>
      <c r="G45" s="624"/>
      <c r="H45" s="624"/>
      <c r="I45" s="625"/>
    </row>
    <row r="46" spans="2:9" ht="15" thickBot="1" x14ac:dyDescent="0.35">
      <c r="B46" s="582"/>
      <c r="C46" s="622" t="s">
        <v>39</v>
      </c>
      <c r="D46" s="623"/>
      <c r="E46" s="626" t="s">
        <v>54</v>
      </c>
      <c r="F46" s="627"/>
      <c r="G46" s="627"/>
      <c r="H46" s="627"/>
      <c r="I46" s="628"/>
    </row>
    <row r="47" spans="2:9" x14ac:dyDescent="0.3">
      <c r="B47" s="580" t="s">
        <v>55</v>
      </c>
      <c r="C47" s="643" t="s">
        <v>29</v>
      </c>
      <c r="D47" s="644"/>
      <c r="E47" s="640" t="s">
        <v>56</v>
      </c>
      <c r="F47" s="641"/>
      <c r="G47" s="641"/>
      <c r="H47" s="641"/>
      <c r="I47" s="642"/>
    </row>
    <row r="48" spans="2:9" ht="15" customHeight="1" x14ac:dyDescent="0.3">
      <c r="B48" s="581"/>
      <c r="C48" s="590" t="s">
        <v>31</v>
      </c>
      <c r="D48" s="591"/>
      <c r="E48" s="619" t="s">
        <v>57</v>
      </c>
      <c r="F48" s="619"/>
      <c r="G48" s="619"/>
      <c r="H48" s="619"/>
      <c r="I48" s="620"/>
    </row>
    <row r="49" spans="2:9" ht="15" customHeight="1" x14ac:dyDescent="0.3">
      <c r="B49" s="582"/>
      <c r="C49" s="590" t="s">
        <v>33</v>
      </c>
      <c r="D49" s="591"/>
      <c r="E49" s="607" t="s">
        <v>58</v>
      </c>
      <c r="F49" s="608"/>
      <c r="G49" s="608"/>
      <c r="H49" s="608"/>
      <c r="I49" s="609"/>
    </row>
    <row r="50" spans="2:9" ht="30" customHeight="1" x14ac:dyDescent="0.3">
      <c r="B50" s="582"/>
      <c r="C50" s="590" t="s">
        <v>35</v>
      </c>
      <c r="D50" s="591"/>
      <c r="E50" s="621" t="s">
        <v>59</v>
      </c>
      <c r="F50" s="624"/>
      <c r="G50" s="624"/>
      <c r="H50" s="624"/>
      <c r="I50" s="625"/>
    </row>
    <row r="51" spans="2:9" x14ac:dyDescent="0.3">
      <c r="B51" s="582"/>
      <c r="C51" s="590" t="s">
        <v>37</v>
      </c>
      <c r="D51" s="591"/>
      <c r="E51" s="621" t="s">
        <v>60</v>
      </c>
      <c r="F51" s="624"/>
      <c r="G51" s="624"/>
      <c r="H51" s="624"/>
      <c r="I51" s="625"/>
    </row>
    <row r="52" spans="2:9" ht="15" thickBot="1" x14ac:dyDescent="0.35">
      <c r="B52" s="583"/>
      <c r="C52" s="622" t="s">
        <v>39</v>
      </c>
      <c r="D52" s="623"/>
      <c r="E52" s="626" t="s">
        <v>61</v>
      </c>
      <c r="F52" s="627"/>
      <c r="G52" s="627"/>
      <c r="H52" s="627"/>
      <c r="I52" s="628"/>
    </row>
    <row r="53" spans="2:9" x14ac:dyDescent="0.3">
      <c r="B53" s="580" t="s">
        <v>62</v>
      </c>
      <c r="C53" s="643" t="s">
        <v>29</v>
      </c>
      <c r="D53" s="644"/>
      <c r="E53" s="601" t="s">
        <v>63</v>
      </c>
      <c r="F53" s="602"/>
      <c r="G53" s="602"/>
      <c r="H53" s="602"/>
      <c r="I53" s="603"/>
    </row>
    <row r="54" spans="2:9" x14ac:dyDescent="0.3">
      <c r="B54" s="581"/>
      <c r="C54" s="590" t="s">
        <v>31</v>
      </c>
      <c r="D54" s="591"/>
      <c r="E54" s="605" t="s">
        <v>64</v>
      </c>
      <c r="F54" s="605"/>
      <c r="G54" s="605"/>
      <c r="H54" s="605"/>
      <c r="I54" s="606"/>
    </row>
    <row r="55" spans="2:9" x14ac:dyDescent="0.3">
      <c r="B55" s="582"/>
      <c r="C55" s="590" t="s">
        <v>33</v>
      </c>
      <c r="D55" s="591"/>
      <c r="E55" s="607" t="s">
        <v>65</v>
      </c>
      <c r="F55" s="608"/>
      <c r="G55" s="608"/>
      <c r="H55" s="608"/>
      <c r="I55" s="609"/>
    </row>
    <row r="56" spans="2:9" x14ac:dyDescent="0.3">
      <c r="B56" s="582"/>
      <c r="C56" s="590" t="s">
        <v>35</v>
      </c>
      <c r="D56" s="591"/>
      <c r="E56" s="610" t="s">
        <v>66</v>
      </c>
      <c r="F56" s="611"/>
      <c r="G56" s="611"/>
      <c r="H56" s="611"/>
      <c r="I56" s="612"/>
    </row>
    <row r="57" spans="2:9" x14ac:dyDescent="0.3">
      <c r="B57" s="582"/>
      <c r="C57" s="590" t="s">
        <v>37</v>
      </c>
      <c r="D57" s="591"/>
      <c r="E57" s="610" t="s">
        <v>67</v>
      </c>
      <c r="F57" s="611"/>
      <c r="G57" s="611"/>
      <c r="H57" s="611"/>
      <c r="I57" s="612"/>
    </row>
    <row r="58" spans="2:9" ht="15" thickBot="1" x14ac:dyDescent="0.35">
      <c r="B58" s="604"/>
      <c r="C58" s="588" t="s">
        <v>39</v>
      </c>
      <c r="D58" s="589"/>
      <c r="E58" s="613" t="s">
        <v>68</v>
      </c>
      <c r="F58" s="613"/>
      <c r="G58" s="613"/>
      <c r="H58" s="613"/>
      <c r="I58" s="614"/>
    </row>
    <row r="60" spans="2:9" ht="15" thickBot="1" x14ac:dyDescent="0.35">
      <c r="B60" s="4" t="s">
        <v>69</v>
      </c>
    </row>
    <row r="61" spans="2:9" ht="15" thickBot="1" x14ac:dyDescent="0.35">
      <c r="B61" s="7" t="s">
        <v>70</v>
      </c>
      <c r="C61" s="617" t="s">
        <v>71</v>
      </c>
      <c r="D61" s="618"/>
      <c r="E61" s="592" t="s">
        <v>27</v>
      </c>
      <c r="F61" s="593"/>
      <c r="G61" s="593"/>
      <c r="H61" s="593"/>
      <c r="I61" s="594"/>
    </row>
    <row r="62" spans="2:9" x14ac:dyDescent="0.3">
      <c r="B62" s="584" t="s">
        <v>72</v>
      </c>
      <c r="C62" s="565" t="s">
        <v>73</v>
      </c>
      <c r="D62" s="566"/>
      <c r="E62" s="571" t="s">
        <v>74</v>
      </c>
      <c r="F62" s="572"/>
      <c r="G62" s="572"/>
      <c r="H62" s="572"/>
      <c r="I62" s="573"/>
    </row>
    <row r="63" spans="2:9" x14ac:dyDescent="0.3">
      <c r="B63" s="585"/>
      <c r="C63" s="567" t="s">
        <v>75</v>
      </c>
      <c r="D63" s="568"/>
      <c r="E63" s="574" t="s">
        <v>76</v>
      </c>
      <c r="F63" s="575"/>
      <c r="G63" s="575"/>
      <c r="H63" s="575"/>
      <c r="I63" s="576"/>
    </row>
    <row r="64" spans="2:9" ht="15" thickBot="1" x14ac:dyDescent="0.35">
      <c r="B64" s="586"/>
      <c r="C64" s="569" t="s">
        <v>77</v>
      </c>
      <c r="D64" s="570"/>
      <c r="E64" s="577" t="s">
        <v>78</v>
      </c>
      <c r="F64" s="578"/>
      <c r="G64" s="578"/>
      <c r="H64" s="578"/>
      <c r="I64" s="579"/>
    </row>
    <row r="65" spans="2:9" x14ac:dyDescent="0.3">
      <c r="B65" s="584" t="s">
        <v>79</v>
      </c>
      <c r="C65" s="565" t="s">
        <v>73</v>
      </c>
      <c r="D65" s="566"/>
      <c r="E65" s="571" t="s">
        <v>80</v>
      </c>
      <c r="F65" s="572"/>
      <c r="G65" s="572"/>
      <c r="H65" s="572"/>
      <c r="I65" s="573"/>
    </row>
    <row r="66" spans="2:9" x14ac:dyDescent="0.3">
      <c r="B66" s="585"/>
      <c r="C66" s="567" t="s">
        <v>75</v>
      </c>
      <c r="D66" s="568"/>
      <c r="E66" s="574" t="s">
        <v>81</v>
      </c>
      <c r="F66" s="575"/>
      <c r="G66" s="575"/>
      <c r="H66" s="575"/>
      <c r="I66" s="576"/>
    </row>
    <row r="67" spans="2:9" ht="15" thickBot="1" x14ac:dyDescent="0.35">
      <c r="B67" s="586"/>
      <c r="C67" s="569" t="s">
        <v>77</v>
      </c>
      <c r="D67" s="570"/>
      <c r="E67" s="577" t="s">
        <v>82</v>
      </c>
      <c r="F67" s="578"/>
      <c r="G67" s="578"/>
      <c r="H67" s="578"/>
      <c r="I67" s="579"/>
    </row>
    <row r="68" spans="2:9" x14ac:dyDescent="0.3">
      <c r="B68" s="584" t="s">
        <v>83</v>
      </c>
      <c r="C68" s="565" t="s">
        <v>73</v>
      </c>
      <c r="D68" s="566"/>
      <c r="E68" s="571" t="s">
        <v>84</v>
      </c>
      <c r="F68" s="572"/>
      <c r="G68" s="572"/>
      <c r="H68" s="572"/>
      <c r="I68" s="573"/>
    </row>
    <row r="69" spans="2:9" x14ac:dyDescent="0.3">
      <c r="B69" s="585"/>
      <c r="C69" s="567" t="s">
        <v>75</v>
      </c>
      <c r="D69" s="568"/>
      <c r="E69" s="574" t="s">
        <v>85</v>
      </c>
      <c r="F69" s="575"/>
      <c r="G69" s="575"/>
      <c r="H69" s="575"/>
      <c r="I69" s="576"/>
    </row>
    <row r="70" spans="2:9" ht="15" thickBot="1" x14ac:dyDescent="0.35">
      <c r="B70" s="586"/>
      <c r="C70" s="569" t="s">
        <v>77</v>
      </c>
      <c r="D70" s="570"/>
      <c r="E70" s="577" t="s">
        <v>86</v>
      </c>
      <c r="F70" s="578"/>
      <c r="G70" s="578"/>
      <c r="H70" s="578"/>
      <c r="I70" s="579"/>
    </row>
    <row r="71" spans="2:9" x14ac:dyDescent="0.3">
      <c r="B71" s="584" t="s">
        <v>87</v>
      </c>
      <c r="C71" s="565" t="s">
        <v>73</v>
      </c>
      <c r="D71" s="566"/>
      <c r="E71" s="571" t="s">
        <v>88</v>
      </c>
      <c r="F71" s="572"/>
      <c r="G71" s="572"/>
      <c r="H71" s="572"/>
      <c r="I71" s="573"/>
    </row>
    <row r="72" spans="2:9" x14ac:dyDescent="0.3">
      <c r="B72" s="585"/>
      <c r="C72" s="567" t="s">
        <v>75</v>
      </c>
      <c r="D72" s="568"/>
      <c r="E72" s="574" t="s">
        <v>89</v>
      </c>
      <c r="F72" s="575"/>
      <c r="G72" s="575"/>
      <c r="H72" s="575"/>
      <c r="I72" s="576"/>
    </row>
    <row r="73" spans="2:9" ht="15" thickBot="1" x14ac:dyDescent="0.35">
      <c r="B73" s="586"/>
      <c r="C73" s="569" t="s">
        <v>77</v>
      </c>
      <c r="D73" s="570"/>
      <c r="E73" s="577" t="s">
        <v>90</v>
      </c>
      <c r="F73" s="578"/>
      <c r="G73" s="578"/>
      <c r="H73" s="578"/>
      <c r="I73" s="579"/>
    </row>
    <row r="74" spans="2:9" x14ac:dyDescent="0.3">
      <c r="B74" s="584" t="s">
        <v>91</v>
      </c>
      <c r="C74" s="565" t="s">
        <v>73</v>
      </c>
      <c r="D74" s="566"/>
      <c r="E74" s="571" t="s">
        <v>92</v>
      </c>
      <c r="F74" s="572"/>
      <c r="G74" s="572"/>
      <c r="H74" s="572"/>
      <c r="I74" s="573"/>
    </row>
    <row r="75" spans="2:9" x14ac:dyDescent="0.3">
      <c r="B75" s="585"/>
      <c r="C75" s="567" t="s">
        <v>75</v>
      </c>
      <c r="D75" s="568"/>
      <c r="E75" s="574" t="s">
        <v>93</v>
      </c>
      <c r="F75" s="575"/>
      <c r="G75" s="575"/>
      <c r="H75" s="575"/>
      <c r="I75" s="576"/>
    </row>
    <row r="76" spans="2:9" ht="15" thickBot="1" x14ac:dyDescent="0.35">
      <c r="B76" s="586"/>
      <c r="C76" s="569" t="s">
        <v>77</v>
      </c>
      <c r="D76" s="570"/>
      <c r="E76" s="577" t="s">
        <v>94</v>
      </c>
      <c r="F76" s="578"/>
      <c r="G76" s="578"/>
      <c r="H76" s="578"/>
      <c r="I76" s="579"/>
    </row>
    <row r="78" spans="2:9" x14ac:dyDescent="0.3">
      <c r="B78" s="4" t="s">
        <v>95</v>
      </c>
    </row>
    <row r="79" spans="2:9" ht="60" customHeight="1" x14ac:dyDescent="0.3">
      <c r="B79" s="587" t="s">
        <v>96</v>
      </c>
      <c r="C79" s="587"/>
      <c r="D79" s="587"/>
      <c r="E79" s="587"/>
      <c r="F79" s="587"/>
      <c r="G79" s="587"/>
      <c r="H79" s="587"/>
    </row>
    <row r="81" spans="2:6" x14ac:dyDescent="0.3">
      <c r="B81" s="4" t="s">
        <v>97</v>
      </c>
    </row>
    <row r="82" spans="2:6" x14ac:dyDescent="0.3">
      <c r="B82" s="675" t="e" vm="1">
        <v>#VALUE!</v>
      </c>
      <c r="C82" s="675"/>
      <c r="D82" s="675"/>
      <c r="E82" s="675"/>
      <c r="F82" s="675"/>
    </row>
    <row r="83" spans="2:6" x14ac:dyDescent="0.3">
      <c r="B83" s="675"/>
      <c r="C83" s="675"/>
      <c r="D83" s="675"/>
      <c r="E83" s="675"/>
      <c r="F83" s="675"/>
    </row>
    <row r="84" spans="2:6" x14ac:dyDescent="0.3">
      <c r="B84" s="675"/>
      <c r="C84" s="675"/>
      <c r="D84" s="675"/>
      <c r="E84" s="675"/>
      <c r="F84" s="675"/>
    </row>
    <row r="85" spans="2:6" x14ac:dyDescent="0.3">
      <c r="B85" s="675"/>
      <c r="C85" s="675"/>
      <c r="D85" s="675"/>
      <c r="E85" s="675"/>
      <c r="F85" s="675"/>
    </row>
    <row r="86" spans="2:6" x14ac:dyDescent="0.3">
      <c r="B86" s="675"/>
      <c r="C86" s="675"/>
      <c r="D86" s="675"/>
      <c r="E86" s="675"/>
      <c r="F86" s="675"/>
    </row>
    <row r="87" spans="2:6" x14ac:dyDescent="0.3">
      <c r="B87" s="675"/>
      <c r="C87" s="675"/>
      <c r="D87" s="675"/>
      <c r="E87" s="675"/>
      <c r="F87" s="675"/>
    </row>
    <row r="88" spans="2:6" x14ac:dyDescent="0.3">
      <c r="B88" s="675"/>
      <c r="C88" s="675"/>
      <c r="D88" s="675"/>
      <c r="E88" s="675"/>
      <c r="F88" s="675"/>
    </row>
    <row r="89" spans="2:6" x14ac:dyDescent="0.3">
      <c r="B89" s="675"/>
      <c r="C89" s="675"/>
      <c r="D89" s="675"/>
      <c r="E89" s="675"/>
      <c r="F89" s="675"/>
    </row>
    <row r="90" spans="2:6" x14ac:dyDescent="0.3">
      <c r="B90" s="675"/>
      <c r="C90" s="675"/>
      <c r="D90" s="675"/>
      <c r="E90" s="675"/>
      <c r="F90" s="675"/>
    </row>
    <row r="91" spans="2:6" x14ac:dyDescent="0.3">
      <c r="B91" s="675"/>
      <c r="C91" s="675"/>
      <c r="D91" s="675"/>
      <c r="E91" s="675"/>
      <c r="F91" s="675"/>
    </row>
    <row r="92" spans="2:6" x14ac:dyDescent="0.3">
      <c r="B92" s="675"/>
      <c r="C92" s="675"/>
      <c r="D92" s="675"/>
      <c r="E92" s="675"/>
      <c r="F92" s="675"/>
    </row>
    <row r="93" spans="2:6" x14ac:dyDescent="0.3">
      <c r="B93" s="675"/>
      <c r="C93" s="675"/>
      <c r="D93" s="675"/>
      <c r="E93" s="675"/>
      <c r="F93" s="675"/>
    </row>
    <row r="94" spans="2:6" x14ac:dyDescent="0.3">
      <c r="B94" s="675"/>
      <c r="C94" s="675"/>
      <c r="D94" s="675"/>
      <c r="E94" s="675"/>
      <c r="F94" s="675"/>
    </row>
    <row r="95" spans="2:6" x14ac:dyDescent="0.3">
      <c r="B95" s="675"/>
      <c r="C95" s="675"/>
      <c r="D95" s="675"/>
      <c r="E95" s="675"/>
      <c r="F95" s="675"/>
    </row>
    <row r="96" spans="2:6" x14ac:dyDescent="0.3">
      <c r="B96" s="675"/>
      <c r="C96" s="675"/>
      <c r="D96" s="675"/>
      <c r="E96" s="675"/>
      <c r="F96" s="675"/>
    </row>
    <row r="97" spans="2:7" x14ac:dyDescent="0.3">
      <c r="B97" s="675"/>
      <c r="C97" s="675"/>
      <c r="D97" s="675"/>
      <c r="E97" s="675"/>
      <c r="F97" s="675"/>
    </row>
    <row r="98" spans="2:7" x14ac:dyDescent="0.3">
      <c r="B98" s="675"/>
      <c r="C98" s="675"/>
      <c r="D98" s="675"/>
      <c r="E98" s="675"/>
      <c r="F98" s="675"/>
    </row>
    <row r="99" spans="2:7" x14ac:dyDescent="0.3">
      <c r="B99" s="675"/>
      <c r="C99" s="675"/>
      <c r="D99" s="675"/>
      <c r="E99" s="675"/>
      <c r="F99" s="675"/>
    </row>
    <row r="100" spans="2:7" x14ac:dyDescent="0.3">
      <c r="B100" s="675"/>
      <c r="C100" s="675"/>
      <c r="D100" s="675"/>
      <c r="E100" s="675"/>
      <c r="F100" s="675"/>
    </row>
    <row r="101" spans="2:7" x14ac:dyDescent="0.3">
      <c r="B101" s="675"/>
      <c r="C101" s="675"/>
      <c r="D101" s="675"/>
      <c r="E101" s="675"/>
      <c r="F101" s="675"/>
    </row>
    <row r="102" spans="2:7" x14ac:dyDescent="0.3">
      <c r="B102" s="675"/>
      <c r="C102" s="675"/>
      <c r="D102" s="675"/>
      <c r="E102" s="675"/>
      <c r="F102" s="675"/>
    </row>
    <row r="103" spans="2:7" x14ac:dyDescent="0.3">
      <c r="B103" s="675"/>
      <c r="C103" s="675"/>
      <c r="D103" s="675"/>
      <c r="E103" s="675"/>
      <c r="F103" s="675"/>
    </row>
    <row r="104" spans="2:7" ht="65.25" customHeight="1" x14ac:dyDescent="0.3">
      <c r="B104" s="675"/>
      <c r="C104" s="675"/>
      <c r="D104" s="675"/>
      <c r="E104" s="675"/>
      <c r="F104" s="675"/>
    </row>
    <row r="106" spans="2:7" ht="15" thickBot="1" x14ac:dyDescent="0.35">
      <c r="B106" s="4" t="s">
        <v>98</v>
      </c>
    </row>
    <row r="107" spans="2:7" ht="15" thickBot="1" x14ac:dyDescent="0.35">
      <c r="B107" s="255" t="s">
        <v>99</v>
      </c>
      <c r="C107" s="670" t="s">
        <v>100</v>
      </c>
      <c r="D107" s="671"/>
      <c r="E107" s="671" t="s">
        <v>101</v>
      </c>
      <c r="F107" s="672"/>
      <c r="G107" s="38"/>
    </row>
    <row r="108" spans="2:7" x14ac:dyDescent="0.3">
      <c r="B108" s="256" t="s">
        <v>102</v>
      </c>
      <c r="C108" s="615" t="s">
        <v>103</v>
      </c>
      <c r="D108" s="616"/>
      <c r="E108" s="595">
        <v>25</v>
      </c>
      <c r="F108" s="596"/>
      <c r="G108" s="38"/>
    </row>
    <row r="109" spans="2:7" x14ac:dyDescent="0.3">
      <c r="B109" s="257" t="s">
        <v>104</v>
      </c>
      <c r="C109" s="678" t="s">
        <v>105</v>
      </c>
      <c r="D109" s="679"/>
      <c r="E109" s="597">
        <v>19</v>
      </c>
      <c r="F109" s="598"/>
      <c r="G109" s="38"/>
    </row>
    <row r="110" spans="2:7" x14ac:dyDescent="0.3">
      <c r="B110" s="258" t="s">
        <v>106</v>
      </c>
      <c r="C110" s="678" t="s">
        <v>107</v>
      </c>
      <c r="D110" s="679"/>
      <c r="E110" s="597">
        <v>10</v>
      </c>
      <c r="F110" s="598"/>
      <c r="G110" s="38"/>
    </row>
    <row r="111" spans="2:7" x14ac:dyDescent="0.3">
      <c r="B111" s="259" t="s">
        <v>108</v>
      </c>
      <c r="C111" s="678" t="s">
        <v>109</v>
      </c>
      <c r="D111" s="679"/>
      <c r="E111" s="597">
        <v>5</v>
      </c>
      <c r="F111" s="598"/>
      <c r="G111" s="38"/>
    </row>
    <row r="112" spans="2:7" ht="15" thickBot="1" x14ac:dyDescent="0.35">
      <c r="B112" s="260" t="s">
        <v>110</v>
      </c>
      <c r="C112" s="676" t="s">
        <v>111</v>
      </c>
      <c r="D112" s="677"/>
      <c r="E112" s="599">
        <v>2</v>
      </c>
      <c r="F112" s="600"/>
      <c r="G112" s="39"/>
    </row>
    <row r="113" spans="2:8" x14ac:dyDescent="0.3">
      <c r="G113" s="39"/>
    </row>
    <row r="114" spans="2:8" ht="15" thickBot="1" x14ac:dyDescent="0.35">
      <c r="B114" s="4" t="s">
        <v>112</v>
      </c>
    </row>
    <row r="115" spans="2:8" ht="15" thickBot="1" x14ac:dyDescent="0.35">
      <c r="B115" s="251" t="s">
        <v>113</v>
      </c>
      <c r="C115" s="248" t="s">
        <v>25</v>
      </c>
      <c r="D115" s="37" t="s">
        <v>70</v>
      </c>
      <c r="E115" s="33" t="s">
        <v>99</v>
      </c>
    </row>
    <row r="116" spans="2:8" x14ac:dyDescent="0.3">
      <c r="B116" s="253" t="s">
        <v>114</v>
      </c>
      <c r="C116" s="249">
        <v>5</v>
      </c>
      <c r="D116" s="34">
        <v>2</v>
      </c>
      <c r="E116" s="35">
        <f>IF(D116*C116&gt;0, D116*C116, "")</f>
        <v>10</v>
      </c>
    </row>
    <row r="117" spans="2:8" x14ac:dyDescent="0.3">
      <c r="B117" s="253" t="s">
        <v>115</v>
      </c>
      <c r="C117" s="250">
        <v>3</v>
      </c>
      <c r="D117" s="6">
        <v>4</v>
      </c>
      <c r="E117" s="36">
        <f t="shared" ref="E117:E118" si="0">IF(D117*C117&gt;0, D117*C117, "")</f>
        <v>12</v>
      </c>
    </row>
    <row r="118" spans="2:8" ht="15" thickBot="1" x14ac:dyDescent="0.35">
      <c r="B118" s="254" t="s">
        <v>116</v>
      </c>
      <c r="C118" s="246"/>
      <c r="D118" s="5"/>
      <c r="E118" s="247" t="str">
        <f t="shared" si="0"/>
        <v/>
      </c>
    </row>
    <row r="120" spans="2:8" x14ac:dyDescent="0.3">
      <c r="B120" s="4" t="s">
        <v>117</v>
      </c>
    </row>
    <row r="121" spans="2:8" ht="105" customHeight="1" x14ac:dyDescent="0.3">
      <c r="B121" s="587" t="s">
        <v>118</v>
      </c>
      <c r="C121" s="587"/>
      <c r="D121" s="587"/>
      <c r="E121" s="587"/>
      <c r="F121" s="587"/>
      <c r="G121" s="587"/>
      <c r="H121" s="587"/>
    </row>
    <row r="123" spans="2:8" x14ac:dyDescent="0.3">
      <c r="B123" s="4" t="s">
        <v>119</v>
      </c>
    </row>
    <row r="124" spans="2:8" x14ac:dyDescent="0.3">
      <c r="B124" s="675" t="e" vm="2">
        <v>#VALUE!</v>
      </c>
      <c r="C124" s="675"/>
      <c r="D124" s="675"/>
      <c r="E124" s="675"/>
      <c r="F124" s="675"/>
    </row>
    <row r="125" spans="2:8" x14ac:dyDescent="0.3">
      <c r="B125" s="675"/>
      <c r="C125" s="675"/>
      <c r="D125" s="675"/>
      <c r="E125" s="675"/>
      <c r="F125" s="675"/>
    </row>
    <row r="126" spans="2:8" x14ac:dyDescent="0.3">
      <c r="B126" s="675"/>
      <c r="C126" s="675"/>
      <c r="D126" s="675"/>
      <c r="E126" s="675"/>
      <c r="F126" s="675"/>
    </row>
    <row r="127" spans="2:8" x14ac:dyDescent="0.3">
      <c r="B127" s="675"/>
      <c r="C127" s="675"/>
      <c r="D127" s="675"/>
      <c r="E127" s="675"/>
      <c r="F127" s="675"/>
    </row>
    <row r="128" spans="2:8" x14ac:dyDescent="0.3">
      <c r="B128" s="675"/>
      <c r="C128" s="675"/>
      <c r="D128" s="675"/>
      <c r="E128" s="675"/>
      <c r="F128" s="675"/>
    </row>
    <row r="129" spans="2:8" x14ac:dyDescent="0.3">
      <c r="B129" s="675"/>
      <c r="C129" s="675"/>
      <c r="D129" s="675"/>
      <c r="E129" s="675"/>
      <c r="F129" s="675"/>
    </row>
    <row r="130" spans="2:8" x14ac:dyDescent="0.3">
      <c r="B130" s="675"/>
      <c r="C130" s="675"/>
      <c r="D130" s="675"/>
      <c r="E130" s="675"/>
      <c r="F130" s="675"/>
    </row>
    <row r="131" spans="2:8" ht="288.75" customHeight="1" x14ac:dyDescent="0.3">
      <c r="B131" s="675"/>
      <c r="C131" s="675"/>
      <c r="D131" s="675"/>
      <c r="E131" s="675"/>
      <c r="F131" s="675"/>
    </row>
    <row r="133" spans="2:8" ht="15" thickBot="1" x14ac:dyDescent="0.35">
      <c r="B133" s="4" t="s">
        <v>98</v>
      </c>
    </row>
    <row r="134" spans="2:8" ht="15" thickBot="1" x14ac:dyDescent="0.35">
      <c r="B134" s="261" t="s">
        <v>99</v>
      </c>
      <c r="C134" s="682" t="s">
        <v>100</v>
      </c>
      <c r="D134" s="683"/>
      <c r="E134" s="680" t="s">
        <v>101</v>
      </c>
      <c r="F134" s="681"/>
      <c r="H134" s="38"/>
    </row>
    <row r="135" spans="2:8" x14ac:dyDescent="0.3">
      <c r="B135" s="256" t="s">
        <v>102</v>
      </c>
      <c r="C135" s="615">
        <v>180</v>
      </c>
      <c r="D135" s="616"/>
      <c r="E135" s="595">
        <v>225</v>
      </c>
      <c r="F135" s="596"/>
      <c r="H135" s="38"/>
    </row>
    <row r="136" spans="2:8" x14ac:dyDescent="0.3">
      <c r="B136" s="257" t="s">
        <v>104</v>
      </c>
      <c r="C136" s="678">
        <v>135</v>
      </c>
      <c r="D136" s="679"/>
      <c r="E136" s="597">
        <v>179</v>
      </c>
      <c r="F136" s="598"/>
      <c r="H136" s="38"/>
    </row>
    <row r="137" spans="2:8" x14ac:dyDescent="0.3">
      <c r="B137" s="258" t="s">
        <v>106</v>
      </c>
      <c r="C137" s="678">
        <v>75</v>
      </c>
      <c r="D137" s="679"/>
      <c r="E137" s="597">
        <v>134</v>
      </c>
      <c r="F137" s="598"/>
      <c r="H137" s="38"/>
    </row>
    <row r="138" spans="2:8" x14ac:dyDescent="0.3">
      <c r="B138" s="259" t="s">
        <v>108</v>
      </c>
      <c r="C138" s="678" t="s">
        <v>120</v>
      </c>
      <c r="D138" s="679"/>
      <c r="E138" s="597">
        <v>74</v>
      </c>
      <c r="F138" s="598"/>
      <c r="H138" s="38"/>
    </row>
    <row r="139" spans="2:8" ht="15" thickBot="1" x14ac:dyDescent="0.35">
      <c r="B139" s="260" t="s">
        <v>110</v>
      </c>
      <c r="C139" s="676" t="s">
        <v>111</v>
      </c>
      <c r="D139" s="677"/>
      <c r="E139" s="599">
        <v>25</v>
      </c>
      <c r="F139" s="600"/>
    </row>
    <row r="140" spans="2:8" x14ac:dyDescent="0.3">
      <c r="B140" s="28"/>
      <c r="C140" s="26"/>
      <c r="D140" s="27"/>
    </row>
    <row r="141" spans="2:8" ht="15" thickBot="1" x14ac:dyDescent="0.35">
      <c r="B141" s="4" t="s">
        <v>121</v>
      </c>
    </row>
    <row r="142" spans="2:8" ht="15" thickBot="1" x14ac:dyDescent="0.35">
      <c r="B142" s="251" t="s">
        <v>113</v>
      </c>
      <c r="C142" s="248" t="s">
        <v>70</v>
      </c>
      <c r="D142" s="32" t="s">
        <v>122</v>
      </c>
      <c r="E142" s="33" t="s">
        <v>99</v>
      </c>
    </row>
    <row r="143" spans="2:8" x14ac:dyDescent="0.3">
      <c r="B143" s="252" t="s">
        <v>114</v>
      </c>
      <c r="C143" s="249">
        <v>2</v>
      </c>
      <c r="D143" s="34">
        <v>13</v>
      </c>
      <c r="E143" s="35">
        <f>IF(C143*D143&gt;0,C143*D143,"")</f>
        <v>26</v>
      </c>
    </row>
    <row r="144" spans="2:8" x14ac:dyDescent="0.3">
      <c r="B144" s="253" t="s">
        <v>123</v>
      </c>
      <c r="C144" s="250">
        <v>3</v>
      </c>
      <c r="D144" s="6">
        <v>35</v>
      </c>
      <c r="E144" s="36">
        <f t="shared" ref="E144:E145" si="1">IF(C144*D144&gt;0,C144*D144,"")</f>
        <v>105</v>
      </c>
    </row>
    <row r="145" spans="2:5" ht="15" thickBot="1" x14ac:dyDescent="0.35">
      <c r="B145" s="254" t="s">
        <v>116</v>
      </c>
      <c r="C145" s="246"/>
      <c r="D145" s="5"/>
      <c r="E145" s="247" t="str">
        <f t="shared" si="1"/>
        <v/>
      </c>
    </row>
    <row r="165" ht="60" customHeight="1" x14ac:dyDescent="0.3"/>
    <row r="166" ht="60" customHeight="1" x14ac:dyDescent="0.3"/>
    <row r="167" ht="60" customHeight="1" x14ac:dyDescent="0.3"/>
    <row r="168" ht="60" customHeight="1" x14ac:dyDescent="0.3"/>
    <row r="169" ht="60" customHeight="1" x14ac:dyDescent="0.3"/>
    <row r="170" ht="60" customHeight="1" x14ac:dyDescent="0.3"/>
  </sheetData>
  <mergeCells count="153">
    <mergeCell ref="B82:F104"/>
    <mergeCell ref="B14:H14"/>
    <mergeCell ref="E136:F136"/>
    <mergeCell ref="E137:F137"/>
    <mergeCell ref="E138:F138"/>
    <mergeCell ref="E139:F139"/>
    <mergeCell ref="C139:D139"/>
    <mergeCell ref="C138:D138"/>
    <mergeCell ref="C137:D137"/>
    <mergeCell ref="C136:D136"/>
    <mergeCell ref="C135:D135"/>
    <mergeCell ref="C109:D109"/>
    <mergeCell ref="C110:D110"/>
    <mergeCell ref="C111:D111"/>
    <mergeCell ref="C112:D112"/>
    <mergeCell ref="E134:F134"/>
    <mergeCell ref="E135:F135"/>
    <mergeCell ref="C134:D134"/>
    <mergeCell ref="B124:F131"/>
    <mergeCell ref="E22:F22"/>
    <mergeCell ref="E23:F23"/>
    <mergeCell ref="E24:F24"/>
    <mergeCell ref="B18:F18"/>
    <mergeCell ref="B17:F17"/>
    <mergeCell ref="G17:G19"/>
    <mergeCell ref="B79:H79"/>
    <mergeCell ref="C107:D107"/>
    <mergeCell ref="E107:F107"/>
    <mergeCell ref="C53:D53"/>
    <mergeCell ref="C47:D47"/>
    <mergeCell ref="C48:D48"/>
    <mergeCell ref="C49:D49"/>
    <mergeCell ref="C50:D50"/>
    <mergeCell ref="C51:D51"/>
    <mergeCell ref="C52:D52"/>
    <mergeCell ref="C41:D41"/>
    <mergeCell ref="C19:D19"/>
    <mergeCell ref="C20:D20"/>
    <mergeCell ref="C21:D21"/>
    <mergeCell ref="C22:D22"/>
    <mergeCell ref="C23:D23"/>
    <mergeCell ref="C24:D24"/>
    <mergeCell ref="B41:B46"/>
    <mergeCell ref="E41:I41"/>
    <mergeCell ref="E44:I44"/>
    <mergeCell ref="E45:I45"/>
    <mergeCell ref="E46:I46"/>
    <mergeCell ref="E47:I47"/>
    <mergeCell ref="B2:F2"/>
    <mergeCell ref="B8:H8"/>
    <mergeCell ref="C42:D42"/>
    <mergeCell ref="C43:D43"/>
    <mergeCell ref="B27:B28"/>
    <mergeCell ref="B29:B34"/>
    <mergeCell ref="C29:D29"/>
    <mergeCell ref="C30:D30"/>
    <mergeCell ref="C31:D31"/>
    <mergeCell ref="C32:D32"/>
    <mergeCell ref="C27:D28"/>
    <mergeCell ref="C36:D36"/>
    <mergeCell ref="C37:D37"/>
    <mergeCell ref="C38:D38"/>
    <mergeCell ref="C39:D39"/>
    <mergeCell ref="B5:H5"/>
    <mergeCell ref="B11:H11"/>
    <mergeCell ref="E19:F19"/>
    <mergeCell ref="E20:F20"/>
    <mergeCell ref="E21:F21"/>
    <mergeCell ref="E27:I28"/>
    <mergeCell ref="E29:I29"/>
    <mergeCell ref="E30:I30"/>
    <mergeCell ref="E31:I31"/>
    <mergeCell ref="E32:I32"/>
    <mergeCell ref="C33:D33"/>
    <mergeCell ref="C34:D34"/>
    <mergeCell ref="B35:B40"/>
    <mergeCell ref="C40:D40"/>
    <mergeCell ref="E33:I33"/>
    <mergeCell ref="E34:I34"/>
    <mergeCell ref="E35:I35"/>
    <mergeCell ref="E36:I36"/>
    <mergeCell ref="C35:D35"/>
    <mergeCell ref="E37:I37"/>
    <mergeCell ref="E38:I38"/>
    <mergeCell ref="E39:I39"/>
    <mergeCell ref="E40:I40"/>
    <mergeCell ref="E42:I42"/>
    <mergeCell ref="E43:I43"/>
    <mergeCell ref="C44:D44"/>
    <mergeCell ref="C45:D45"/>
    <mergeCell ref="C46:D46"/>
    <mergeCell ref="E49:I49"/>
    <mergeCell ref="E50:I50"/>
    <mergeCell ref="E51:I51"/>
    <mergeCell ref="E52:I52"/>
    <mergeCell ref="E48:I48"/>
    <mergeCell ref="E112:F112"/>
    <mergeCell ref="E53:I53"/>
    <mergeCell ref="B53:B58"/>
    <mergeCell ref="E54:I54"/>
    <mergeCell ref="E55:I55"/>
    <mergeCell ref="E56:I56"/>
    <mergeCell ref="E57:I57"/>
    <mergeCell ref="E58:I58"/>
    <mergeCell ref="C55:D55"/>
    <mergeCell ref="C54:D54"/>
    <mergeCell ref="E75:I75"/>
    <mergeCell ref="C108:D108"/>
    <mergeCell ref="C76:D76"/>
    <mergeCell ref="E76:I76"/>
    <mergeCell ref="C61:D61"/>
    <mergeCell ref="C62:D62"/>
    <mergeCell ref="C63:D63"/>
    <mergeCell ref="C64:D64"/>
    <mergeCell ref="C65:D65"/>
    <mergeCell ref="C66:D66"/>
    <mergeCell ref="C67:D67"/>
    <mergeCell ref="C68:D68"/>
    <mergeCell ref="C69:D69"/>
    <mergeCell ref="C70:D70"/>
    <mergeCell ref="B47:B52"/>
    <mergeCell ref="B71:B73"/>
    <mergeCell ref="B74:B76"/>
    <mergeCell ref="B68:B70"/>
    <mergeCell ref="B62:B64"/>
    <mergeCell ref="B65:B67"/>
    <mergeCell ref="B121:H121"/>
    <mergeCell ref="C58:D58"/>
    <mergeCell ref="C57:D57"/>
    <mergeCell ref="C56:D56"/>
    <mergeCell ref="E68:I68"/>
    <mergeCell ref="E69:I69"/>
    <mergeCell ref="E70:I70"/>
    <mergeCell ref="E61:I61"/>
    <mergeCell ref="E62:I62"/>
    <mergeCell ref="E63:I63"/>
    <mergeCell ref="E64:I64"/>
    <mergeCell ref="E65:I65"/>
    <mergeCell ref="E67:I67"/>
    <mergeCell ref="E108:F108"/>
    <mergeCell ref="E109:F109"/>
    <mergeCell ref="E110:F110"/>
    <mergeCell ref="E111:F111"/>
    <mergeCell ref="E66:I66"/>
    <mergeCell ref="C71:D71"/>
    <mergeCell ref="C72:D72"/>
    <mergeCell ref="C73:D73"/>
    <mergeCell ref="C74:D74"/>
    <mergeCell ref="C75:D75"/>
    <mergeCell ref="E71:I71"/>
    <mergeCell ref="E72:I72"/>
    <mergeCell ref="E73:I73"/>
    <mergeCell ref="E74:I74"/>
  </mergeCells>
  <conditionalFormatting sqref="E116:E118">
    <cfRule type="expression" dxfId="66" priority="11" stopIfTrue="1">
      <formula>E116&lt;=$E$112</formula>
    </cfRule>
    <cfRule type="expression" dxfId="65" priority="12" stopIfTrue="1">
      <formula>E116&lt;=$E$111</formula>
    </cfRule>
    <cfRule type="expression" dxfId="64" priority="13" stopIfTrue="1">
      <formula>E116&lt;=$E$110</formula>
    </cfRule>
    <cfRule type="expression" dxfId="63" priority="14" stopIfTrue="1">
      <formula>E116&lt;=$E$109</formula>
    </cfRule>
    <cfRule type="expression" dxfId="62" priority="15" stopIfTrue="1">
      <formula>E116&lt;=$E$108</formula>
    </cfRule>
  </conditionalFormatting>
  <conditionalFormatting sqref="E143:E145">
    <cfRule type="expression" dxfId="61" priority="1" stopIfTrue="1">
      <formula>E143&lt;=$E$139</formula>
    </cfRule>
    <cfRule type="expression" dxfId="60" priority="2" stopIfTrue="1">
      <formula>E143&lt;=$E$138</formula>
    </cfRule>
    <cfRule type="expression" dxfId="59" priority="3" stopIfTrue="1">
      <formula>E143&lt;=$E$137</formula>
    </cfRule>
    <cfRule type="expression" dxfId="58" priority="4" stopIfTrue="1">
      <formula>E143&lt;=$E$136</formula>
    </cfRule>
    <cfRule type="expression" dxfId="57" priority="5" stopIfTrue="1">
      <formula>E143&lt;=$E$135</formula>
    </cfRule>
  </conditionalFormatting>
  <dataValidations disablePrompts="1" count="2">
    <dataValidation type="list" allowBlank="1" showInputMessage="1" showErrorMessage="1" sqref="C116:D118 C143:C145" xr:uid="{2B1F38AC-188D-4231-AE25-4FFD681B839B}">
      <formula1>"1,2,3,4,5"</formula1>
    </dataValidation>
    <dataValidation type="list" allowBlank="1" showInputMessage="1" showErrorMessage="1" sqref="D143:D145" xr:uid="{2D5D83C9-11CC-4D46-95D5-FF528DFFF7D1}">
      <formula1>"5,13,25,35,45"</formula1>
    </dataValidation>
  </dataValidations>
  <pageMargins left="0.7" right="0.7" top="0.75" bottom="0.75" header="0.3" footer="0.3"/>
  <ignoredErrors>
    <ignoredError sqref="C108:C112 C138:C13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CF18E-F4DE-415C-9EE2-3D972FAE6238}">
  <sheetPr>
    <tabColor theme="6" tint="-0.499984740745262"/>
  </sheetPr>
  <dimension ref="B2:H160"/>
  <sheetViews>
    <sheetView showGridLines="0" zoomScale="130" zoomScaleNormal="130" workbookViewId="0">
      <selection activeCell="B5" sqref="B5:F5"/>
    </sheetView>
  </sheetViews>
  <sheetFormatPr defaultRowHeight="14.4" x14ac:dyDescent="0.3"/>
  <cols>
    <col min="1" max="1" width="5" customWidth="1"/>
    <col min="2" max="2" width="11.6640625" customWidth="1"/>
    <col min="3" max="3" width="22.44140625" customWidth="1"/>
    <col min="4" max="4" width="26.5546875" customWidth="1"/>
    <col min="5" max="5" width="52.33203125" customWidth="1"/>
    <col min="6" max="6" width="71.88671875" customWidth="1"/>
    <col min="7" max="7" width="40.44140625" customWidth="1"/>
  </cols>
  <sheetData>
    <row r="2" spans="2:8" ht="23.85" customHeight="1" x14ac:dyDescent="0.3">
      <c r="B2" s="696" t="s">
        <v>1511</v>
      </c>
      <c r="C2" s="696"/>
      <c r="D2" s="696"/>
      <c r="E2" s="696"/>
      <c r="F2" s="12"/>
      <c r="G2" s="12"/>
      <c r="H2" s="12"/>
    </row>
    <row r="4" spans="2:8" x14ac:dyDescent="0.3">
      <c r="B4" s="3" t="s">
        <v>1344</v>
      </c>
      <c r="C4" s="1"/>
      <c r="D4" s="1"/>
    </row>
    <row r="5" spans="2:8" ht="60" customHeight="1" x14ac:dyDescent="0.3">
      <c r="B5" s="587" t="s">
        <v>1512</v>
      </c>
      <c r="C5" s="587"/>
      <c r="D5" s="587"/>
      <c r="E5" s="587"/>
      <c r="F5" s="587"/>
    </row>
    <row r="6" spans="2:8" ht="15" thickBot="1" x14ac:dyDescent="0.35"/>
    <row r="7" spans="2:8" ht="43.2" x14ac:dyDescent="0.3">
      <c r="B7" s="105" t="s">
        <v>1048</v>
      </c>
      <c r="C7" s="106" t="s">
        <v>133</v>
      </c>
      <c r="D7" s="106" t="s">
        <v>1513</v>
      </c>
      <c r="E7" s="106" t="s">
        <v>1347</v>
      </c>
      <c r="F7" s="107" t="s">
        <v>1514</v>
      </c>
    </row>
    <row r="8" spans="2:8" x14ac:dyDescent="0.3">
      <c r="B8" s="53" t="str">
        <f t="shared" ref="B8:B39" si="0">"VP. " &amp; ROW(B9) + 238</f>
        <v>VP. 247</v>
      </c>
      <c r="C8" s="155" t="s">
        <v>590</v>
      </c>
      <c r="D8" s="704" t="s">
        <v>1515</v>
      </c>
      <c r="E8" s="704" t="s">
        <v>1516</v>
      </c>
      <c r="F8" s="14" t="s">
        <v>1517</v>
      </c>
    </row>
    <row r="9" spans="2:8" x14ac:dyDescent="0.3">
      <c r="B9" s="53" t="str">
        <f t="shared" si="0"/>
        <v>VP. 248</v>
      </c>
      <c r="C9" s="155" t="s">
        <v>590</v>
      </c>
      <c r="D9" s="705"/>
      <c r="E9" s="705"/>
      <c r="F9" s="14" t="s">
        <v>1518</v>
      </c>
    </row>
    <row r="10" spans="2:8" x14ac:dyDescent="0.3">
      <c r="B10" s="53" t="str">
        <f t="shared" si="0"/>
        <v>VP. 249</v>
      </c>
      <c r="C10" s="155" t="s">
        <v>590</v>
      </c>
      <c r="D10" s="705"/>
      <c r="E10" s="705"/>
      <c r="F10" s="14" t="s">
        <v>1519</v>
      </c>
    </row>
    <row r="11" spans="2:8" ht="28.8" x14ac:dyDescent="0.3">
      <c r="B11" s="53" t="str">
        <f t="shared" si="0"/>
        <v>VP. 250</v>
      </c>
      <c r="C11" s="155" t="s">
        <v>590</v>
      </c>
      <c r="D11" s="705"/>
      <c r="E11" s="705"/>
      <c r="F11" s="14" t="s">
        <v>1520</v>
      </c>
    </row>
    <row r="12" spans="2:8" x14ac:dyDescent="0.3">
      <c r="B12" s="53" t="str">
        <f t="shared" si="0"/>
        <v>VP. 251</v>
      </c>
      <c r="C12" s="155" t="s">
        <v>590</v>
      </c>
      <c r="D12" s="706"/>
      <c r="E12" s="706"/>
      <c r="F12" s="14" t="s">
        <v>1521</v>
      </c>
    </row>
    <row r="13" spans="2:8" x14ac:dyDescent="0.3">
      <c r="B13" s="53" t="str">
        <f t="shared" si="0"/>
        <v>VP. 252</v>
      </c>
      <c r="C13" s="155" t="s">
        <v>611</v>
      </c>
      <c r="D13" s="704" t="s">
        <v>1522</v>
      </c>
      <c r="E13" s="704" t="s">
        <v>1523</v>
      </c>
      <c r="F13" s="14" t="s">
        <v>1524</v>
      </c>
    </row>
    <row r="14" spans="2:8" x14ac:dyDescent="0.3">
      <c r="B14" s="53" t="str">
        <f t="shared" si="0"/>
        <v>VP. 253</v>
      </c>
      <c r="C14" s="155" t="s">
        <v>611</v>
      </c>
      <c r="D14" s="705"/>
      <c r="E14" s="705"/>
      <c r="F14" s="14" t="s">
        <v>1525</v>
      </c>
    </row>
    <row r="15" spans="2:8" ht="28.8" x14ac:dyDescent="0.3">
      <c r="B15" s="53" t="str">
        <f t="shared" si="0"/>
        <v>VP. 254</v>
      </c>
      <c r="C15" s="155" t="s">
        <v>611</v>
      </c>
      <c r="D15" s="705"/>
      <c r="E15" s="705"/>
      <c r="F15" s="14" t="s">
        <v>1526</v>
      </c>
    </row>
    <row r="16" spans="2:8" x14ac:dyDescent="0.3">
      <c r="B16" s="53" t="str">
        <f t="shared" si="0"/>
        <v>VP. 255</v>
      </c>
      <c r="C16" s="155" t="s">
        <v>611</v>
      </c>
      <c r="D16" s="705"/>
      <c r="E16" s="705"/>
      <c r="F16" s="14" t="s">
        <v>1527</v>
      </c>
    </row>
    <row r="17" spans="2:6" x14ac:dyDescent="0.3">
      <c r="B17" s="53" t="str">
        <f t="shared" si="0"/>
        <v>VP. 256</v>
      </c>
      <c r="C17" s="155" t="s">
        <v>611</v>
      </c>
      <c r="D17" s="705"/>
      <c r="E17" s="705"/>
      <c r="F17" s="14" t="s">
        <v>1528</v>
      </c>
    </row>
    <row r="18" spans="2:6" ht="15" customHeight="1" x14ac:dyDescent="0.3">
      <c r="B18" s="53" t="str">
        <f t="shared" si="0"/>
        <v>VP. 257</v>
      </c>
      <c r="C18" s="155" t="s">
        <v>611</v>
      </c>
      <c r="D18" s="705"/>
      <c r="E18" s="705"/>
      <c r="F18" s="14" t="s">
        <v>1529</v>
      </c>
    </row>
    <row r="19" spans="2:6" ht="28.8" x14ac:dyDescent="0.3">
      <c r="B19" s="53" t="str">
        <f t="shared" si="0"/>
        <v>VP. 258</v>
      </c>
      <c r="C19" s="155" t="s">
        <v>611</v>
      </c>
      <c r="D19" s="706"/>
      <c r="E19" s="706"/>
      <c r="F19" s="14" t="s">
        <v>1530</v>
      </c>
    </row>
    <row r="20" spans="2:6" x14ac:dyDescent="0.3">
      <c r="B20" s="53" t="str">
        <f t="shared" si="0"/>
        <v>VP. 259</v>
      </c>
      <c r="C20" s="155" t="s">
        <v>552</v>
      </c>
      <c r="D20" s="704" t="s">
        <v>1531</v>
      </c>
      <c r="E20" s="704" t="s">
        <v>1532</v>
      </c>
      <c r="F20" s="14" t="s">
        <v>1533</v>
      </c>
    </row>
    <row r="21" spans="2:6" ht="28.8" x14ac:dyDescent="0.3">
      <c r="B21" s="53" t="str">
        <f t="shared" si="0"/>
        <v>VP. 260</v>
      </c>
      <c r="C21" s="155" t="s">
        <v>552</v>
      </c>
      <c r="D21" s="705"/>
      <c r="E21" s="705"/>
      <c r="F21" s="14" t="s">
        <v>1534</v>
      </c>
    </row>
    <row r="22" spans="2:6" x14ac:dyDescent="0.3">
      <c r="B22" s="53" t="str">
        <f t="shared" si="0"/>
        <v>VP. 261</v>
      </c>
      <c r="C22" s="155" t="s">
        <v>552</v>
      </c>
      <c r="D22" s="705"/>
      <c r="E22" s="705"/>
      <c r="F22" s="14" t="s">
        <v>1535</v>
      </c>
    </row>
    <row r="23" spans="2:6" x14ac:dyDescent="0.3">
      <c r="B23" s="53" t="str">
        <f t="shared" si="0"/>
        <v>VP. 262</v>
      </c>
      <c r="C23" s="155" t="s">
        <v>552</v>
      </c>
      <c r="D23" s="705"/>
      <c r="E23" s="705"/>
      <c r="F23" s="14" t="s">
        <v>1536</v>
      </c>
    </row>
    <row r="24" spans="2:6" x14ac:dyDescent="0.3">
      <c r="B24" s="53" t="str">
        <f t="shared" si="0"/>
        <v>VP. 263</v>
      </c>
      <c r="C24" s="155" t="s">
        <v>552</v>
      </c>
      <c r="D24" s="705"/>
      <c r="E24" s="705"/>
      <c r="F24" s="14" t="s">
        <v>1537</v>
      </c>
    </row>
    <row r="25" spans="2:6" x14ac:dyDescent="0.3">
      <c r="B25" s="53" t="str">
        <f t="shared" si="0"/>
        <v>VP. 264</v>
      </c>
      <c r="C25" s="155" t="s">
        <v>552</v>
      </c>
      <c r="D25" s="705"/>
      <c r="E25" s="705"/>
      <c r="F25" s="14" t="s">
        <v>1538</v>
      </c>
    </row>
    <row r="26" spans="2:6" x14ac:dyDescent="0.3">
      <c r="B26" s="53" t="str">
        <f t="shared" si="0"/>
        <v>VP. 265</v>
      </c>
      <c r="C26" s="155" t="s">
        <v>552</v>
      </c>
      <c r="D26" s="705"/>
      <c r="E26" s="705"/>
      <c r="F26" s="14" t="s">
        <v>1539</v>
      </c>
    </row>
    <row r="27" spans="2:6" x14ac:dyDescent="0.3">
      <c r="B27" s="53" t="str">
        <f t="shared" si="0"/>
        <v>VP. 266</v>
      </c>
      <c r="C27" s="155" t="s">
        <v>552</v>
      </c>
      <c r="D27" s="705"/>
      <c r="E27" s="705"/>
      <c r="F27" s="14" t="s">
        <v>1540</v>
      </c>
    </row>
    <row r="28" spans="2:6" x14ac:dyDescent="0.3">
      <c r="B28" s="53" t="str">
        <f t="shared" si="0"/>
        <v>VP. 267</v>
      </c>
      <c r="C28" s="155" t="s">
        <v>552</v>
      </c>
      <c r="D28" s="705"/>
      <c r="E28" s="705"/>
      <c r="F28" s="14" t="s">
        <v>1541</v>
      </c>
    </row>
    <row r="29" spans="2:6" x14ac:dyDescent="0.3">
      <c r="B29" s="53" t="str">
        <f t="shared" si="0"/>
        <v>VP. 268</v>
      </c>
      <c r="C29" s="155" t="s">
        <v>552</v>
      </c>
      <c r="D29" s="705"/>
      <c r="E29" s="705"/>
      <c r="F29" s="14" t="s">
        <v>1542</v>
      </c>
    </row>
    <row r="30" spans="2:6" x14ac:dyDescent="0.3">
      <c r="B30" s="53" t="str">
        <f t="shared" si="0"/>
        <v>VP. 269</v>
      </c>
      <c r="C30" s="155" t="s">
        <v>552</v>
      </c>
      <c r="D30" s="705"/>
      <c r="E30" s="705"/>
      <c r="F30" s="14" t="s">
        <v>1543</v>
      </c>
    </row>
    <row r="31" spans="2:6" x14ac:dyDescent="0.3">
      <c r="B31" s="53" t="str">
        <f t="shared" si="0"/>
        <v>VP. 270</v>
      </c>
      <c r="C31" s="155" t="s">
        <v>540</v>
      </c>
      <c r="D31" s="705"/>
      <c r="E31" s="705"/>
      <c r="F31" s="14" t="s">
        <v>1544</v>
      </c>
    </row>
    <row r="32" spans="2:6" x14ac:dyDescent="0.3">
      <c r="B32" s="53" t="str">
        <f t="shared" si="0"/>
        <v>VP. 271</v>
      </c>
      <c r="C32" s="155" t="s">
        <v>552</v>
      </c>
      <c r="D32" s="705"/>
      <c r="E32" s="705"/>
      <c r="F32" s="14" t="s">
        <v>1545</v>
      </c>
    </row>
    <row r="33" spans="2:6" ht="28.8" x14ac:dyDescent="0.3">
      <c r="B33" s="53" t="str">
        <f t="shared" si="0"/>
        <v>VP. 272</v>
      </c>
      <c r="C33" s="155" t="s">
        <v>552</v>
      </c>
      <c r="D33" s="706"/>
      <c r="E33" s="706"/>
      <c r="F33" s="14" t="s">
        <v>1546</v>
      </c>
    </row>
    <row r="34" spans="2:6" x14ac:dyDescent="0.3">
      <c r="B34" s="53" t="str">
        <f t="shared" si="0"/>
        <v>VP. 273</v>
      </c>
      <c r="C34" s="155" t="s">
        <v>611</v>
      </c>
      <c r="D34" s="704" t="s">
        <v>1547</v>
      </c>
      <c r="E34" s="704" t="s">
        <v>1548</v>
      </c>
      <c r="F34" s="14" t="s">
        <v>1549</v>
      </c>
    </row>
    <row r="35" spans="2:6" x14ac:dyDescent="0.3">
      <c r="B35" s="53" t="str">
        <f t="shared" si="0"/>
        <v>VP. 274</v>
      </c>
      <c r="C35" s="155" t="s">
        <v>540</v>
      </c>
      <c r="D35" s="705"/>
      <c r="E35" s="705"/>
      <c r="F35" s="14" t="s">
        <v>1550</v>
      </c>
    </row>
    <row r="36" spans="2:6" x14ac:dyDescent="0.3">
      <c r="B36" s="53" t="str">
        <f t="shared" si="0"/>
        <v>VP. 275</v>
      </c>
      <c r="C36" s="155" t="s">
        <v>544</v>
      </c>
      <c r="D36" s="705"/>
      <c r="E36" s="705"/>
      <c r="F36" s="14" t="s">
        <v>1551</v>
      </c>
    </row>
    <row r="37" spans="2:6" x14ac:dyDescent="0.3">
      <c r="B37" s="53" t="str">
        <f t="shared" si="0"/>
        <v>VP. 276</v>
      </c>
      <c r="C37" s="155" t="s">
        <v>590</v>
      </c>
      <c r="D37" s="705"/>
      <c r="E37" s="705"/>
      <c r="F37" s="14" t="s">
        <v>1552</v>
      </c>
    </row>
    <row r="38" spans="2:6" x14ac:dyDescent="0.3">
      <c r="B38" s="53" t="str">
        <f t="shared" si="0"/>
        <v>VP. 277</v>
      </c>
      <c r="C38" s="155" t="s">
        <v>590</v>
      </c>
      <c r="D38" s="705"/>
      <c r="E38" s="705"/>
      <c r="F38" s="14" t="s">
        <v>1553</v>
      </c>
    </row>
    <row r="39" spans="2:6" x14ac:dyDescent="0.3">
      <c r="B39" s="53" t="str">
        <f t="shared" si="0"/>
        <v>VP. 278</v>
      </c>
      <c r="C39" s="155" t="s">
        <v>540</v>
      </c>
      <c r="D39" s="705"/>
      <c r="E39" s="705"/>
      <c r="F39" s="14" t="s">
        <v>1554</v>
      </c>
    </row>
    <row r="40" spans="2:6" x14ac:dyDescent="0.3">
      <c r="B40" s="53" t="str">
        <f t="shared" ref="B40:B71" si="1">"VP. " &amp; ROW(B41) + 238</f>
        <v>VP. 279</v>
      </c>
      <c r="C40" s="155" t="s">
        <v>544</v>
      </c>
      <c r="D40" s="705"/>
      <c r="E40" s="705"/>
      <c r="F40" s="14" t="s">
        <v>1555</v>
      </c>
    </row>
    <row r="41" spans="2:6" ht="28.8" x14ac:dyDescent="0.3">
      <c r="B41" s="53" t="str">
        <f t="shared" si="1"/>
        <v>VP. 280</v>
      </c>
      <c r="C41" s="155" t="s">
        <v>590</v>
      </c>
      <c r="D41" s="705"/>
      <c r="E41" s="705"/>
      <c r="F41" s="14" t="s">
        <v>1556</v>
      </c>
    </row>
    <row r="42" spans="2:6" x14ac:dyDescent="0.3">
      <c r="B42" s="53" t="str">
        <f t="shared" si="1"/>
        <v>VP. 281</v>
      </c>
      <c r="C42" s="155" t="s">
        <v>590</v>
      </c>
      <c r="D42" s="705"/>
      <c r="E42" s="705"/>
      <c r="F42" s="14" t="s">
        <v>1557</v>
      </c>
    </row>
    <row r="43" spans="2:6" ht="28.8" x14ac:dyDescent="0.3">
      <c r="B43" s="53" t="str">
        <f t="shared" si="1"/>
        <v>VP. 282</v>
      </c>
      <c r="C43" s="155" t="s">
        <v>590</v>
      </c>
      <c r="D43" s="705"/>
      <c r="E43" s="705"/>
      <c r="F43" s="14" t="s">
        <v>1558</v>
      </c>
    </row>
    <row r="44" spans="2:6" ht="28.8" x14ac:dyDescent="0.3">
      <c r="B44" s="53" t="str">
        <f t="shared" si="1"/>
        <v>VP. 283</v>
      </c>
      <c r="C44" s="155" t="s">
        <v>590</v>
      </c>
      <c r="D44" s="705"/>
      <c r="E44" s="705"/>
      <c r="F44" s="14" t="s">
        <v>1559</v>
      </c>
    </row>
    <row r="45" spans="2:6" x14ac:dyDescent="0.3">
      <c r="B45" s="53" t="str">
        <f t="shared" si="1"/>
        <v>VP. 284</v>
      </c>
      <c r="C45" s="155" t="s">
        <v>590</v>
      </c>
      <c r="D45" s="706"/>
      <c r="E45" s="706"/>
      <c r="F45" s="14" t="s">
        <v>1560</v>
      </c>
    </row>
    <row r="46" spans="2:6" x14ac:dyDescent="0.3">
      <c r="B46" s="53" t="str">
        <f t="shared" si="1"/>
        <v>VP. 285</v>
      </c>
      <c r="C46" s="155" t="s">
        <v>544</v>
      </c>
      <c r="D46" s="704" t="s">
        <v>1561</v>
      </c>
      <c r="E46" s="704" t="s">
        <v>1562</v>
      </c>
      <c r="F46" s="14" t="s">
        <v>1563</v>
      </c>
    </row>
    <row r="47" spans="2:6" ht="28.8" x14ac:dyDescent="0.3">
      <c r="B47" s="53" t="str">
        <f t="shared" si="1"/>
        <v>VP. 286</v>
      </c>
      <c r="C47" s="155" t="s">
        <v>544</v>
      </c>
      <c r="D47" s="705"/>
      <c r="E47" s="705"/>
      <c r="F47" s="14" t="s">
        <v>1564</v>
      </c>
    </row>
    <row r="48" spans="2:6" x14ac:dyDescent="0.3">
      <c r="B48" s="53" t="str">
        <f t="shared" si="1"/>
        <v>VP. 287</v>
      </c>
      <c r="C48" s="155" t="s">
        <v>544</v>
      </c>
      <c r="D48" s="705"/>
      <c r="E48" s="705"/>
      <c r="F48" s="14" t="s">
        <v>1565</v>
      </c>
    </row>
    <row r="49" spans="2:6" ht="43.2" x14ac:dyDescent="0.3">
      <c r="B49" s="53" t="str">
        <f t="shared" si="1"/>
        <v>VP. 288</v>
      </c>
      <c r="C49" s="155" t="s">
        <v>544</v>
      </c>
      <c r="D49" s="705"/>
      <c r="E49" s="705"/>
      <c r="F49" s="14" t="s">
        <v>1566</v>
      </c>
    </row>
    <row r="50" spans="2:6" ht="28.8" x14ac:dyDescent="0.3">
      <c r="B50" s="53" t="str">
        <f t="shared" si="1"/>
        <v>VP. 289</v>
      </c>
      <c r="C50" s="155" t="s">
        <v>544</v>
      </c>
      <c r="D50" s="705"/>
      <c r="E50" s="705"/>
      <c r="F50" s="14" t="s">
        <v>1567</v>
      </c>
    </row>
    <row r="51" spans="2:6" x14ac:dyDescent="0.3">
      <c r="B51" s="53" t="str">
        <f t="shared" si="1"/>
        <v>VP. 290</v>
      </c>
      <c r="C51" s="155" t="s">
        <v>544</v>
      </c>
      <c r="D51" s="706"/>
      <c r="E51" s="706"/>
      <c r="F51" s="14" t="s">
        <v>1568</v>
      </c>
    </row>
    <row r="52" spans="2:6" x14ac:dyDescent="0.3">
      <c r="B52" s="53" t="str">
        <f t="shared" si="1"/>
        <v>VP. 291</v>
      </c>
      <c r="C52" s="155" t="s">
        <v>544</v>
      </c>
      <c r="D52" s="704" t="s">
        <v>1569</v>
      </c>
      <c r="E52" s="704" t="s">
        <v>1570</v>
      </c>
      <c r="F52" s="14" t="s">
        <v>1571</v>
      </c>
    </row>
    <row r="53" spans="2:6" x14ac:dyDescent="0.3">
      <c r="B53" s="53" t="str">
        <f t="shared" si="1"/>
        <v>VP. 292</v>
      </c>
      <c r="C53" s="155" t="s">
        <v>544</v>
      </c>
      <c r="D53" s="705"/>
      <c r="E53" s="705"/>
      <c r="F53" s="14" t="s">
        <v>1572</v>
      </c>
    </row>
    <row r="54" spans="2:6" x14ac:dyDescent="0.3">
      <c r="B54" s="53" t="str">
        <f t="shared" si="1"/>
        <v>VP. 293</v>
      </c>
      <c r="C54" s="155" t="s">
        <v>544</v>
      </c>
      <c r="D54" s="705"/>
      <c r="E54" s="705"/>
      <c r="F54" s="14" t="s">
        <v>1573</v>
      </c>
    </row>
    <row r="55" spans="2:6" x14ac:dyDescent="0.3">
      <c r="B55" s="53" t="str">
        <f t="shared" si="1"/>
        <v>VP. 294</v>
      </c>
      <c r="C55" s="155" t="s">
        <v>544</v>
      </c>
      <c r="D55" s="705"/>
      <c r="E55" s="705"/>
      <c r="F55" s="14" t="s">
        <v>1574</v>
      </c>
    </row>
    <row r="56" spans="2:6" x14ac:dyDescent="0.3">
      <c r="B56" s="53" t="str">
        <f t="shared" si="1"/>
        <v>VP. 295</v>
      </c>
      <c r="C56" s="155" t="s">
        <v>544</v>
      </c>
      <c r="D56" s="705"/>
      <c r="E56" s="705"/>
      <c r="F56" s="14" t="s">
        <v>1575</v>
      </c>
    </row>
    <row r="57" spans="2:6" x14ac:dyDescent="0.3">
      <c r="B57" s="53" t="str">
        <f t="shared" si="1"/>
        <v>VP. 296</v>
      </c>
      <c r="C57" s="155" t="s">
        <v>544</v>
      </c>
      <c r="D57" s="705"/>
      <c r="E57" s="705"/>
      <c r="F57" s="14" t="s">
        <v>1576</v>
      </c>
    </row>
    <row r="58" spans="2:6" x14ac:dyDescent="0.3">
      <c r="B58" s="53" t="str">
        <f t="shared" si="1"/>
        <v>VP. 297</v>
      </c>
      <c r="C58" s="155" t="s">
        <v>544</v>
      </c>
      <c r="D58" s="705"/>
      <c r="E58" s="705"/>
      <c r="F58" s="14" t="s">
        <v>1577</v>
      </c>
    </row>
    <row r="59" spans="2:6" x14ac:dyDescent="0.3">
      <c r="B59" s="53" t="str">
        <f t="shared" si="1"/>
        <v>VP. 298</v>
      </c>
      <c r="C59" s="155" t="s">
        <v>552</v>
      </c>
      <c r="D59" s="706"/>
      <c r="E59" s="706"/>
      <c r="F59" s="14" t="s">
        <v>1578</v>
      </c>
    </row>
    <row r="60" spans="2:6" ht="15" customHeight="1" x14ac:dyDescent="0.3">
      <c r="B60" s="53" t="str">
        <f t="shared" si="1"/>
        <v>VP. 299</v>
      </c>
      <c r="C60" s="155" t="s">
        <v>611</v>
      </c>
      <c r="D60" s="704" t="s">
        <v>1579</v>
      </c>
      <c r="E60" s="704" t="s">
        <v>1580</v>
      </c>
      <c r="F60" s="14" t="s">
        <v>1581</v>
      </c>
    </row>
    <row r="61" spans="2:6" x14ac:dyDescent="0.3">
      <c r="B61" s="53" t="str">
        <f t="shared" si="1"/>
        <v>VP. 300</v>
      </c>
      <c r="C61" s="155" t="s">
        <v>611</v>
      </c>
      <c r="D61" s="705"/>
      <c r="E61" s="705"/>
      <c r="F61" s="14" t="s">
        <v>1582</v>
      </c>
    </row>
    <row r="62" spans="2:6" x14ac:dyDescent="0.3">
      <c r="B62" s="53" t="str">
        <f t="shared" si="1"/>
        <v>VP. 301</v>
      </c>
      <c r="C62" s="155" t="s">
        <v>611</v>
      </c>
      <c r="D62" s="705"/>
      <c r="E62" s="705"/>
      <c r="F62" s="14" t="s">
        <v>1583</v>
      </c>
    </row>
    <row r="63" spans="2:6" x14ac:dyDescent="0.3">
      <c r="B63" s="53" t="str">
        <f t="shared" si="1"/>
        <v>VP. 302</v>
      </c>
      <c r="C63" s="155" t="s">
        <v>611</v>
      </c>
      <c r="D63" s="705"/>
      <c r="E63" s="705"/>
      <c r="F63" s="14" t="s">
        <v>1584</v>
      </c>
    </row>
    <row r="64" spans="2:6" ht="28.8" x14ac:dyDescent="0.3">
      <c r="B64" s="53" t="str">
        <f t="shared" si="1"/>
        <v>VP. 303</v>
      </c>
      <c r="C64" s="155" t="s">
        <v>611</v>
      </c>
      <c r="D64" s="705"/>
      <c r="E64" s="705"/>
      <c r="F64" s="14" t="s">
        <v>1585</v>
      </c>
    </row>
    <row r="65" spans="2:6" ht="28.8" x14ac:dyDescent="0.3">
      <c r="B65" s="53" t="str">
        <f t="shared" si="1"/>
        <v>VP. 304</v>
      </c>
      <c r="C65" s="155" t="s">
        <v>611</v>
      </c>
      <c r="D65" s="705"/>
      <c r="E65" s="705"/>
      <c r="F65" s="14" t="s">
        <v>1586</v>
      </c>
    </row>
    <row r="66" spans="2:6" ht="28.8" x14ac:dyDescent="0.3">
      <c r="B66" s="53" t="str">
        <f t="shared" si="1"/>
        <v>VP. 305</v>
      </c>
      <c r="C66" s="155" t="s">
        <v>611</v>
      </c>
      <c r="D66" s="706"/>
      <c r="E66" s="706"/>
      <c r="F66" s="14" t="s">
        <v>1587</v>
      </c>
    </row>
    <row r="67" spans="2:6" x14ac:dyDescent="0.3">
      <c r="B67" s="53" t="str">
        <f t="shared" si="1"/>
        <v>VP. 306</v>
      </c>
      <c r="C67" s="155" t="s">
        <v>540</v>
      </c>
      <c r="D67" s="704" t="s">
        <v>1588</v>
      </c>
      <c r="E67" s="704" t="s">
        <v>1589</v>
      </c>
      <c r="F67" s="14" t="s">
        <v>1590</v>
      </c>
    </row>
    <row r="68" spans="2:6" x14ac:dyDescent="0.3">
      <c r="B68" s="53" t="str">
        <f t="shared" si="1"/>
        <v>VP. 307</v>
      </c>
      <c r="C68" s="155" t="s">
        <v>540</v>
      </c>
      <c r="D68" s="705"/>
      <c r="E68" s="705"/>
      <c r="F68" s="14" t="s">
        <v>1591</v>
      </c>
    </row>
    <row r="69" spans="2:6" x14ac:dyDescent="0.3">
      <c r="B69" s="53" t="str">
        <f t="shared" si="1"/>
        <v>VP. 308</v>
      </c>
      <c r="C69" s="155" t="s">
        <v>540</v>
      </c>
      <c r="D69" s="705"/>
      <c r="E69" s="705"/>
      <c r="F69" s="14" t="s">
        <v>1592</v>
      </c>
    </row>
    <row r="70" spans="2:6" ht="28.8" x14ac:dyDescent="0.3">
      <c r="B70" s="53" t="str">
        <f t="shared" si="1"/>
        <v>VP. 309</v>
      </c>
      <c r="C70" s="155" t="s">
        <v>540</v>
      </c>
      <c r="D70" s="705"/>
      <c r="E70" s="705"/>
      <c r="F70" s="14" t="s">
        <v>1593</v>
      </c>
    </row>
    <row r="71" spans="2:6" x14ac:dyDescent="0.3">
      <c r="B71" s="53" t="str">
        <f t="shared" si="1"/>
        <v>VP. 310</v>
      </c>
      <c r="C71" s="155" t="s">
        <v>540</v>
      </c>
      <c r="D71" s="705"/>
      <c r="E71" s="705"/>
      <c r="F71" s="14" t="s">
        <v>1594</v>
      </c>
    </row>
    <row r="72" spans="2:6" x14ac:dyDescent="0.3">
      <c r="B72" s="53" t="str">
        <f t="shared" ref="B72:B103" si="2">"VP. " &amp; ROW(B73) + 238</f>
        <v>VP. 311</v>
      </c>
      <c r="C72" s="155" t="s">
        <v>540</v>
      </c>
      <c r="D72" s="705"/>
      <c r="E72" s="705"/>
      <c r="F72" s="14" t="s">
        <v>1595</v>
      </c>
    </row>
    <row r="73" spans="2:6" x14ac:dyDescent="0.3">
      <c r="B73" s="53" t="str">
        <f t="shared" si="2"/>
        <v>VP. 312</v>
      </c>
      <c r="C73" s="155" t="s">
        <v>540</v>
      </c>
      <c r="D73" s="705"/>
      <c r="E73" s="705"/>
      <c r="F73" s="14" t="s">
        <v>1596</v>
      </c>
    </row>
    <row r="74" spans="2:6" x14ac:dyDescent="0.3">
      <c r="B74" s="53" t="str">
        <f t="shared" si="2"/>
        <v>VP. 313</v>
      </c>
      <c r="C74" s="155" t="s">
        <v>540</v>
      </c>
      <c r="D74" s="705"/>
      <c r="E74" s="705"/>
      <c r="F74" s="14" t="s">
        <v>1597</v>
      </c>
    </row>
    <row r="75" spans="2:6" x14ac:dyDescent="0.3">
      <c r="B75" s="53" t="str">
        <f t="shared" si="2"/>
        <v>VP. 314</v>
      </c>
      <c r="C75" s="155" t="s">
        <v>540</v>
      </c>
      <c r="D75" s="705"/>
      <c r="E75" s="705"/>
      <c r="F75" s="14" t="s">
        <v>1598</v>
      </c>
    </row>
    <row r="76" spans="2:6" x14ac:dyDescent="0.3">
      <c r="B76" s="53" t="str">
        <f t="shared" si="2"/>
        <v>VP. 315</v>
      </c>
      <c r="C76" s="155" t="s">
        <v>540</v>
      </c>
      <c r="D76" s="705"/>
      <c r="E76" s="705"/>
      <c r="F76" s="14" t="s">
        <v>1599</v>
      </c>
    </row>
    <row r="77" spans="2:6" x14ac:dyDescent="0.3">
      <c r="B77" s="53" t="str">
        <f t="shared" si="2"/>
        <v>VP. 316</v>
      </c>
      <c r="C77" s="155" t="s">
        <v>540</v>
      </c>
      <c r="D77" s="705"/>
      <c r="E77" s="705"/>
      <c r="F77" s="14" t="s">
        <v>1600</v>
      </c>
    </row>
    <row r="78" spans="2:6" x14ac:dyDescent="0.3">
      <c r="B78" s="53" t="str">
        <f t="shared" si="2"/>
        <v>VP. 317</v>
      </c>
      <c r="C78" s="155" t="s">
        <v>552</v>
      </c>
      <c r="D78" s="706"/>
      <c r="E78" s="706"/>
      <c r="F78" s="14" t="s">
        <v>1601</v>
      </c>
    </row>
    <row r="79" spans="2:6" x14ac:dyDescent="0.3">
      <c r="B79" s="53" t="str">
        <f t="shared" si="2"/>
        <v>VP. 318</v>
      </c>
      <c r="C79" s="155" t="s">
        <v>611</v>
      </c>
      <c r="D79" s="704" t="s">
        <v>1602</v>
      </c>
      <c r="E79" s="704" t="s">
        <v>1603</v>
      </c>
      <c r="F79" s="14" t="s">
        <v>1604</v>
      </c>
    </row>
    <row r="80" spans="2:6" x14ac:dyDescent="0.3">
      <c r="B80" s="53" t="str">
        <f t="shared" si="2"/>
        <v>VP. 319</v>
      </c>
      <c r="C80" s="155" t="s">
        <v>540</v>
      </c>
      <c r="D80" s="705"/>
      <c r="E80" s="705"/>
      <c r="F80" s="14" t="s">
        <v>1605</v>
      </c>
    </row>
    <row r="81" spans="2:6" ht="28.8" x14ac:dyDescent="0.3">
      <c r="B81" s="53" t="str">
        <f t="shared" si="2"/>
        <v>VP. 320</v>
      </c>
      <c r="C81" s="155" t="s">
        <v>540</v>
      </c>
      <c r="D81" s="705"/>
      <c r="E81" s="705"/>
      <c r="F81" s="14" t="s">
        <v>1606</v>
      </c>
    </row>
    <row r="82" spans="2:6" x14ac:dyDescent="0.3">
      <c r="B82" s="53" t="str">
        <f t="shared" si="2"/>
        <v>VP. 321</v>
      </c>
      <c r="C82" s="155" t="s">
        <v>611</v>
      </c>
      <c r="D82" s="705"/>
      <c r="E82" s="705"/>
      <c r="F82" s="14" t="s">
        <v>1607</v>
      </c>
    </row>
    <row r="83" spans="2:6" ht="14.85" customHeight="1" x14ac:dyDescent="0.3">
      <c r="B83" s="53" t="str">
        <f t="shared" si="2"/>
        <v>VP. 322</v>
      </c>
      <c r="C83" s="155" t="s">
        <v>540</v>
      </c>
      <c r="D83" s="705"/>
      <c r="E83" s="705"/>
      <c r="F83" s="14" t="s">
        <v>1608</v>
      </c>
    </row>
    <row r="84" spans="2:6" x14ac:dyDescent="0.3">
      <c r="B84" s="53" t="str">
        <f t="shared" si="2"/>
        <v>VP. 323</v>
      </c>
      <c r="C84" s="155" t="s">
        <v>540</v>
      </c>
      <c r="D84" s="705"/>
      <c r="E84" s="705"/>
      <c r="F84" s="14" t="s">
        <v>1609</v>
      </c>
    </row>
    <row r="85" spans="2:6" ht="28.8" x14ac:dyDescent="0.3">
      <c r="B85" s="53" t="str">
        <f t="shared" si="2"/>
        <v>VP. 324</v>
      </c>
      <c r="C85" s="155" t="s">
        <v>540</v>
      </c>
      <c r="D85" s="706"/>
      <c r="E85" s="706"/>
      <c r="F85" s="14" t="s">
        <v>1610</v>
      </c>
    </row>
    <row r="86" spans="2:6" x14ac:dyDescent="0.3">
      <c r="B86" s="53" t="str">
        <f t="shared" si="2"/>
        <v>VP. 325</v>
      </c>
      <c r="C86" s="155" t="s">
        <v>590</v>
      </c>
      <c r="D86" s="704" t="s">
        <v>1611</v>
      </c>
      <c r="E86" s="704" t="s">
        <v>1854</v>
      </c>
      <c r="F86" s="14" t="s">
        <v>1612</v>
      </c>
    </row>
    <row r="87" spans="2:6" x14ac:dyDescent="0.3">
      <c r="B87" s="53" t="str">
        <f t="shared" si="2"/>
        <v>VP. 326</v>
      </c>
      <c r="C87" s="155" t="s">
        <v>590</v>
      </c>
      <c r="D87" s="705"/>
      <c r="E87" s="705"/>
      <c r="F87" s="14" t="s">
        <v>1613</v>
      </c>
    </row>
    <row r="88" spans="2:6" ht="14.85" customHeight="1" x14ac:dyDescent="0.3">
      <c r="B88" s="53" t="str">
        <f t="shared" si="2"/>
        <v>VP. 327</v>
      </c>
      <c r="C88" s="155" t="s">
        <v>590</v>
      </c>
      <c r="D88" s="705"/>
      <c r="E88" s="705"/>
      <c r="F88" s="14" t="s">
        <v>1614</v>
      </c>
    </row>
    <row r="89" spans="2:6" x14ac:dyDescent="0.3">
      <c r="B89" s="53" t="str">
        <f t="shared" si="2"/>
        <v>VP. 328</v>
      </c>
      <c r="C89" s="155" t="s">
        <v>590</v>
      </c>
      <c r="D89" s="705"/>
      <c r="E89" s="705"/>
      <c r="F89" s="14" t="s">
        <v>1615</v>
      </c>
    </row>
    <row r="90" spans="2:6" x14ac:dyDescent="0.3">
      <c r="B90" s="53" t="str">
        <f t="shared" si="2"/>
        <v>VP. 329</v>
      </c>
      <c r="C90" s="155" t="s">
        <v>590</v>
      </c>
      <c r="D90" s="705"/>
      <c r="E90" s="705"/>
      <c r="F90" s="14" t="s">
        <v>1616</v>
      </c>
    </row>
    <row r="91" spans="2:6" x14ac:dyDescent="0.3">
      <c r="B91" s="53" t="str">
        <f t="shared" si="2"/>
        <v>VP. 330</v>
      </c>
      <c r="C91" s="155" t="s">
        <v>590</v>
      </c>
      <c r="D91" s="705"/>
      <c r="E91" s="705"/>
      <c r="F91" s="14" t="s">
        <v>1617</v>
      </c>
    </row>
    <row r="92" spans="2:6" x14ac:dyDescent="0.3">
      <c r="B92" s="53" t="str">
        <f t="shared" si="2"/>
        <v>VP. 331</v>
      </c>
      <c r="C92" s="155" t="s">
        <v>590</v>
      </c>
      <c r="D92" s="706"/>
      <c r="E92" s="706"/>
      <c r="F92" s="14" t="s">
        <v>1618</v>
      </c>
    </row>
    <row r="93" spans="2:6" x14ac:dyDescent="0.3">
      <c r="B93" s="53" t="str">
        <f t="shared" si="2"/>
        <v>VP. 332</v>
      </c>
      <c r="C93" s="155" t="s">
        <v>552</v>
      </c>
      <c r="D93" s="704" t="s">
        <v>1619</v>
      </c>
      <c r="E93" s="704" t="s">
        <v>1620</v>
      </c>
      <c r="F93" s="14" t="s">
        <v>1621</v>
      </c>
    </row>
    <row r="94" spans="2:6" x14ac:dyDescent="0.3">
      <c r="B94" s="53" t="str">
        <f t="shared" si="2"/>
        <v>VP. 333</v>
      </c>
      <c r="C94" s="155" t="s">
        <v>552</v>
      </c>
      <c r="D94" s="705"/>
      <c r="E94" s="705"/>
      <c r="F94" s="14" t="s">
        <v>1622</v>
      </c>
    </row>
    <row r="95" spans="2:6" x14ac:dyDescent="0.3">
      <c r="B95" s="53" t="str">
        <f t="shared" si="2"/>
        <v>VP. 334</v>
      </c>
      <c r="C95" s="155" t="s">
        <v>552</v>
      </c>
      <c r="D95" s="705"/>
      <c r="E95" s="705"/>
      <c r="F95" s="14" t="s">
        <v>1623</v>
      </c>
    </row>
    <row r="96" spans="2:6" ht="14.85" customHeight="1" x14ac:dyDescent="0.3">
      <c r="B96" s="53" t="str">
        <f t="shared" si="2"/>
        <v>VP. 335</v>
      </c>
      <c r="C96" s="155" t="s">
        <v>552</v>
      </c>
      <c r="D96" s="705"/>
      <c r="E96" s="705"/>
      <c r="F96" s="14" t="s">
        <v>1624</v>
      </c>
    </row>
    <row r="97" spans="2:6" x14ac:dyDescent="0.3">
      <c r="B97" s="53" t="str">
        <f t="shared" si="2"/>
        <v>VP. 336</v>
      </c>
      <c r="C97" s="155" t="s">
        <v>552</v>
      </c>
      <c r="D97" s="706"/>
      <c r="E97" s="706"/>
      <c r="F97" s="14" t="s">
        <v>1625</v>
      </c>
    </row>
    <row r="98" spans="2:6" x14ac:dyDescent="0.3">
      <c r="B98" s="53" t="str">
        <f t="shared" si="2"/>
        <v>VP. 337</v>
      </c>
      <c r="C98" s="155" t="s">
        <v>540</v>
      </c>
      <c r="D98" s="704" t="s">
        <v>1626</v>
      </c>
      <c r="E98" s="704" t="s">
        <v>1627</v>
      </c>
      <c r="F98" s="14" t="s">
        <v>1628</v>
      </c>
    </row>
    <row r="99" spans="2:6" ht="28.8" x14ac:dyDescent="0.3">
      <c r="B99" s="53" t="str">
        <f t="shared" si="2"/>
        <v>VP. 338</v>
      </c>
      <c r="C99" s="155" t="s">
        <v>540</v>
      </c>
      <c r="D99" s="705"/>
      <c r="E99" s="705"/>
      <c r="F99" s="14" t="s">
        <v>1629</v>
      </c>
    </row>
    <row r="100" spans="2:6" x14ac:dyDescent="0.3">
      <c r="B100" s="53" t="str">
        <f t="shared" si="2"/>
        <v>VP. 339</v>
      </c>
      <c r="C100" s="155" t="s">
        <v>540</v>
      </c>
      <c r="D100" s="705"/>
      <c r="E100" s="705"/>
      <c r="F100" s="14" t="s">
        <v>1630</v>
      </c>
    </row>
    <row r="101" spans="2:6" x14ac:dyDescent="0.3">
      <c r="B101" s="53" t="str">
        <f t="shared" si="2"/>
        <v>VP. 340</v>
      </c>
      <c r="C101" s="155" t="s">
        <v>540</v>
      </c>
      <c r="D101" s="705"/>
      <c r="E101" s="705"/>
      <c r="F101" s="14" t="s">
        <v>1631</v>
      </c>
    </row>
    <row r="102" spans="2:6" ht="28.8" x14ac:dyDescent="0.3">
      <c r="B102" s="53" t="str">
        <f t="shared" si="2"/>
        <v>VP. 341</v>
      </c>
      <c r="C102" s="155" t="s">
        <v>540</v>
      </c>
      <c r="D102" s="705"/>
      <c r="E102" s="705"/>
      <c r="F102" s="14" t="s">
        <v>1632</v>
      </c>
    </row>
    <row r="103" spans="2:6" x14ac:dyDescent="0.3">
      <c r="B103" s="53" t="str">
        <f t="shared" si="2"/>
        <v>VP. 342</v>
      </c>
      <c r="C103" s="155" t="s">
        <v>540</v>
      </c>
      <c r="D103" s="705"/>
      <c r="E103" s="705"/>
      <c r="F103" s="14" t="s">
        <v>1633</v>
      </c>
    </row>
    <row r="104" spans="2:6" ht="28.8" x14ac:dyDescent="0.3">
      <c r="B104" s="53" t="str">
        <f t="shared" ref="B104:B135" si="3">"VP. " &amp; ROW(B105) + 238</f>
        <v>VP. 343</v>
      </c>
      <c r="C104" s="155" t="s">
        <v>590</v>
      </c>
      <c r="D104" s="705"/>
      <c r="E104" s="705"/>
      <c r="F104" s="14" t="s">
        <v>1206</v>
      </c>
    </row>
    <row r="105" spans="2:6" ht="28.8" x14ac:dyDescent="0.3">
      <c r="B105" s="53" t="str">
        <f t="shared" si="3"/>
        <v>VP. 344</v>
      </c>
      <c r="C105" s="155" t="s">
        <v>590</v>
      </c>
      <c r="D105" s="706"/>
      <c r="E105" s="706"/>
      <c r="F105" s="14" t="s">
        <v>1634</v>
      </c>
    </row>
    <row r="106" spans="2:6" x14ac:dyDescent="0.3">
      <c r="B106" s="53" t="str">
        <f t="shared" si="3"/>
        <v>VP. 345</v>
      </c>
      <c r="C106" s="155" t="s">
        <v>540</v>
      </c>
      <c r="D106" s="704" t="s">
        <v>1635</v>
      </c>
      <c r="E106" s="704" t="s">
        <v>1636</v>
      </c>
      <c r="F106" s="14" t="s">
        <v>1637</v>
      </c>
    </row>
    <row r="107" spans="2:6" x14ac:dyDescent="0.3">
      <c r="B107" s="53" t="str">
        <f t="shared" si="3"/>
        <v>VP. 346</v>
      </c>
      <c r="C107" s="155" t="s">
        <v>590</v>
      </c>
      <c r="D107" s="705"/>
      <c r="E107" s="705"/>
      <c r="F107" s="14" t="s">
        <v>1638</v>
      </c>
    </row>
    <row r="108" spans="2:6" ht="28.8" x14ac:dyDescent="0.3">
      <c r="B108" s="53" t="str">
        <f t="shared" si="3"/>
        <v>VP. 347</v>
      </c>
      <c r="C108" s="155" t="s">
        <v>540</v>
      </c>
      <c r="D108" s="705"/>
      <c r="E108" s="705"/>
      <c r="F108" s="14" t="s">
        <v>1639</v>
      </c>
    </row>
    <row r="109" spans="2:6" x14ac:dyDescent="0.3">
      <c r="B109" s="53" t="str">
        <f t="shared" si="3"/>
        <v>VP. 348</v>
      </c>
      <c r="C109" s="155" t="s">
        <v>540</v>
      </c>
      <c r="D109" s="705"/>
      <c r="E109" s="705"/>
      <c r="F109" s="14" t="s">
        <v>1640</v>
      </c>
    </row>
    <row r="110" spans="2:6" x14ac:dyDescent="0.3">
      <c r="B110" s="53" t="str">
        <f t="shared" si="3"/>
        <v>VP. 349</v>
      </c>
      <c r="C110" s="155" t="s">
        <v>590</v>
      </c>
      <c r="D110" s="705"/>
      <c r="E110" s="705"/>
      <c r="F110" s="14" t="s">
        <v>1641</v>
      </c>
    </row>
    <row r="111" spans="2:6" x14ac:dyDescent="0.3">
      <c r="B111" s="53" t="str">
        <f t="shared" si="3"/>
        <v>VP. 350</v>
      </c>
      <c r="C111" s="155" t="s">
        <v>540</v>
      </c>
      <c r="D111" s="705"/>
      <c r="E111" s="705"/>
      <c r="F111" s="14" t="s">
        <v>1642</v>
      </c>
    </row>
    <row r="112" spans="2:6" x14ac:dyDescent="0.3">
      <c r="B112" s="53" t="str">
        <f t="shared" si="3"/>
        <v>VP. 351</v>
      </c>
      <c r="C112" s="155" t="s">
        <v>590</v>
      </c>
      <c r="D112" s="705"/>
      <c r="E112" s="705"/>
      <c r="F112" s="14" t="s">
        <v>1643</v>
      </c>
    </row>
    <row r="113" spans="2:6" x14ac:dyDescent="0.3">
      <c r="B113" s="53" t="str">
        <f t="shared" si="3"/>
        <v>VP. 352</v>
      </c>
      <c r="C113" s="155" t="s">
        <v>540</v>
      </c>
      <c r="D113" s="705"/>
      <c r="E113" s="705"/>
      <c r="F113" s="14" t="s">
        <v>1644</v>
      </c>
    </row>
    <row r="114" spans="2:6" x14ac:dyDescent="0.3">
      <c r="B114" s="53" t="str">
        <f t="shared" si="3"/>
        <v>VP. 353</v>
      </c>
      <c r="C114" s="155" t="s">
        <v>590</v>
      </c>
      <c r="D114" s="705"/>
      <c r="E114" s="705"/>
      <c r="F114" s="14" t="s">
        <v>1645</v>
      </c>
    </row>
    <row r="115" spans="2:6" x14ac:dyDescent="0.3">
      <c r="B115" s="53" t="str">
        <f t="shared" si="3"/>
        <v>VP. 354</v>
      </c>
      <c r="C115" s="155" t="s">
        <v>540</v>
      </c>
      <c r="D115" s="705"/>
      <c r="E115" s="705"/>
      <c r="F115" s="14" t="s">
        <v>1646</v>
      </c>
    </row>
    <row r="116" spans="2:6" x14ac:dyDescent="0.3">
      <c r="B116" s="53" t="str">
        <f t="shared" si="3"/>
        <v>VP. 355</v>
      </c>
      <c r="C116" s="155" t="s">
        <v>540</v>
      </c>
      <c r="D116" s="706"/>
      <c r="E116" s="706"/>
      <c r="F116" s="14" t="s">
        <v>1647</v>
      </c>
    </row>
    <row r="117" spans="2:6" x14ac:dyDescent="0.3">
      <c r="B117" s="53" t="str">
        <f t="shared" si="3"/>
        <v>VP. 356</v>
      </c>
      <c r="C117" s="155" t="s">
        <v>544</v>
      </c>
      <c r="D117" s="704" t="s">
        <v>1648</v>
      </c>
      <c r="E117" s="704" t="s">
        <v>1649</v>
      </c>
      <c r="F117" s="14" t="s">
        <v>1650</v>
      </c>
    </row>
    <row r="118" spans="2:6" ht="28.8" x14ac:dyDescent="0.3">
      <c r="B118" s="53" t="str">
        <f t="shared" si="3"/>
        <v>VP. 357</v>
      </c>
      <c r="C118" s="155" t="s">
        <v>544</v>
      </c>
      <c r="D118" s="705"/>
      <c r="E118" s="705"/>
      <c r="F118" s="14" t="s">
        <v>1651</v>
      </c>
    </row>
    <row r="119" spans="2:6" x14ac:dyDescent="0.3">
      <c r="B119" s="53" t="str">
        <f t="shared" si="3"/>
        <v>VP. 358</v>
      </c>
      <c r="C119" s="155" t="s">
        <v>544</v>
      </c>
      <c r="D119" s="705"/>
      <c r="E119" s="705"/>
      <c r="F119" s="14" t="s">
        <v>1652</v>
      </c>
    </row>
    <row r="120" spans="2:6" ht="28.8" x14ac:dyDescent="0.3">
      <c r="B120" s="53" t="str">
        <f t="shared" si="3"/>
        <v>VP. 359</v>
      </c>
      <c r="C120" s="155" t="s">
        <v>544</v>
      </c>
      <c r="D120" s="705"/>
      <c r="E120" s="705"/>
      <c r="F120" s="14" t="s">
        <v>1653</v>
      </c>
    </row>
    <row r="121" spans="2:6" x14ac:dyDescent="0.3">
      <c r="B121" s="53" t="str">
        <f t="shared" si="3"/>
        <v>VP. 360</v>
      </c>
      <c r="C121" s="155" t="s">
        <v>544</v>
      </c>
      <c r="D121" s="705"/>
      <c r="E121" s="705"/>
      <c r="F121" s="14" t="s">
        <v>1654</v>
      </c>
    </row>
    <row r="122" spans="2:6" ht="15" customHeight="1" x14ac:dyDescent="0.3">
      <c r="B122" s="53" t="str">
        <f t="shared" si="3"/>
        <v>VP. 361</v>
      </c>
      <c r="C122" s="155" t="s">
        <v>544</v>
      </c>
      <c r="D122" s="705"/>
      <c r="E122" s="705"/>
      <c r="F122" s="14" t="s">
        <v>1655</v>
      </c>
    </row>
    <row r="123" spans="2:6" x14ac:dyDescent="0.3">
      <c r="B123" s="53" t="str">
        <f t="shared" si="3"/>
        <v>VP. 362</v>
      </c>
      <c r="C123" s="155" t="s">
        <v>544</v>
      </c>
      <c r="D123" s="705"/>
      <c r="E123" s="705"/>
      <c r="F123" s="14" t="s">
        <v>1656</v>
      </c>
    </row>
    <row r="124" spans="2:6" ht="28.8" x14ac:dyDescent="0.3">
      <c r="B124" s="53" t="str">
        <f t="shared" si="3"/>
        <v>VP. 363</v>
      </c>
      <c r="C124" s="155" t="s">
        <v>544</v>
      </c>
      <c r="D124" s="705"/>
      <c r="E124" s="705"/>
      <c r="F124" s="14" t="s">
        <v>1657</v>
      </c>
    </row>
    <row r="125" spans="2:6" ht="28.8" x14ac:dyDescent="0.3">
      <c r="B125" s="53" t="str">
        <f t="shared" si="3"/>
        <v>VP. 364</v>
      </c>
      <c r="C125" s="155" t="s">
        <v>544</v>
      </c>
      <c r="D125" s="706"/>
      <c r="E125" s="706"/>
      <c r="F125" s="14" t="s">
        <v>1658</v>
      </c>
    </row>
    <row r="126" spans="2:6" x14ac:dyDescent="0.3">
      <c r="B126" s="53" t="str">
        <f t="shared" si="3"/>
        <v>VP. 365</v>
      </c>
      <c r="C126" s="155" t="s">
        <v>558</v>
      </c>
      <c r="D126" s="704" t="s">
        <v>1659</v>
      </c>
      <c r="E126" s="704" t="s">
        <v>1660</v>
      </c>
      <c r="F126" s="14" t="s">
        <v>1661</v>
      </c>
    </row>
    <row r="127" spans="2:6" x14ac:dyDescent="0.3">
      <c r="B127" s="53" t="str">
        <f t="shared" si="3"/>
        <v>VP. 366</v>
      </c>
      <c r="C127" s="155" t="s">
        <v>558</v>
      </c>
      <c r="D127" s="705"/>
      <c r="E127" s="705"/>
      <c r="F127" s="14" t="s">
        <v>1662</v>
      </c>
    </row>
    <row r="128" spans="2:6" ht="28.8" x14ac:dyDescent="0.3">
      <c r="B128" s="53" t="str">
        <f t="shared" si="3"/>
        <v>VP. 367</v>
      </c>
      <c r="C128" s="155" t="s">
        <v>558</v>
      </c>
      <c r="D128" s="705"/>
      <c r="E128" s="705"/>
      <c r="F128" s="14" t="s">
        <v>1663</v>
      </c>
    </row>
    <row r="129" spans="2:6" x14ac:dyDescent="0.3">
      <c r="B129" s="53" t="str">
        <f t="shared" si="3"/>
        <v>VP. 368</v>
      </c>
      <c r="C129" s="155" t="s">
        <v>558</v>
      </c>
      <c r="D129" s="705"/>
      <c r="E129" s="705"/>
      <c r="F129" s="14" t="s">
        <v>1664</v>
      </c>
    </row>
    <row r="130" spans="2:6" x14ac:dyDescent="0.3">
      <c r="B130" s="53" t="str">
        <f t="shared" si="3"/>
        <v>VP. 369</v>
      </c>
      <c r="C130" s="155" t="s">
        <v>558</v>
      </c>
      <c r="D130" s="705"/>
      <c r="E130" s="705"/>
      <c r="F130" s="14" t="s">
        <v>1665</v>
      </c>
    </row>
    <row r="131" spans="2:6" x14ac:dyDescent="0.3">
      <c r="B131" s="53" t="str">
        <f t="shared" si="3"/>
        <v>VP. 370</v>
      </c>
      <c r="C131" s="155" t="s">
        <v>552</v>
      </c>
      <c r="D131" s="705"/>
      <c r="E131" s="705"/>
      <c r="F131" s="14" t="s">
        <v>1666</v>
      </c>
    </row>
    <row r="132" spans="2:6" ht="28.8" x14ac:dyDescent="0.3">
      <c r="B132" s="53" t="str">
        <f t="shared" si="3"/>
        <v>VP. 371</v>
      </c>
      <c r="C132" s="155" t="s">
        <v>552</v>
      </c>
      <c r="D132" s="706"/>
      <c r="E132" s="706"/>
      <c r="F132" s="14" t="s">
        <v>1667</v>
      </c>
    </row>
    <row r="133" spans="2:6" x14ac:dyDescent="0.3">
      <c r="B133" s="53" t="str">
        <f t="shared" si="3"/>
        <v>VP. 372</v>
      </c>
      <c r="C133" s="155" t="s">
        <v>611</v>
      </c>
      <c r="D133" s="704" t="s">
        <v>1668</v>
      </c>
      <c r="E133" s="704" t="s">
        <v>1669</v>
      </c>
      <c r="F133" s="14" t="s">
        <v>1670</v>
      </c>
    </row>
    <row r="134" spans="2:6" ht="28.8" x14ac:dyDescent="0.3">
      <c r="B134" s="53" t="str">
        <f t="shared" si="3"/>
        <v>VP. 373</v>
      </c>
      <c r="C134" s="155" t="s">
        <v>611</v>
      </c>
      <c r="D134" s="705"/>
      <c r="E134" s="705"/>
      <c r="F134" s="14" t="s">
        <v>1671</v>
      </c>
    </row>
    <row r="135" spans="2:6" x14ac:dyDescent="0.3">
      <c r="B135" s="53" t="str">
        <f t="shared" si="3"/>
        <v>VP. 374</v>
      </c>
      <c r="C135" s="155" t="s">
        <v>611</v>
      </c>
      <c r="D135" s="705"/>
      <c r="E135" s="705"/>
      <c r="F135" s="14" t="s">
        <v>1672</v>
      </c>
    </row>
    <row r="136" spans="2:6" ht="28.8" x14ac:dyDescent="0.3">
      <c r="B136" s="53" t="str">
        <f t="shared" ref="B136:B160" si="4">"VP. " &amp; ROW(B137) + 238</f>
        <v>VP. 375</v>
      </c>
      <c r="C136" s="155" t="s">
        <v>611</v>
      </c>
      <c r="D136" s="705"/>
      <c r="E136" s="705"/>
      <c r="F136" s="14" t="s">
        <v>1673</v>
      </c>
    </row>
    <row r="137" spans="2:6" ht="28.8" x14ac:dyDescent="0.3">
      <c r="B137" s="53" t="str">
        <f t="shared" si="4"/>
        <v>VP. 376</v>
      </c>
      <c r="C137" s="155" t="s">
        <v>611</v>
      </c>
      <c r="D137" s="705"/>
      <c r="E137" s="705"/>
      <c r="F137" s="14" t="s">
        <v>1674</v>
      </c>
    </row>
    <row r="138" spans="2:6" ht="28.8" x14ac:dyDescent="0.3">
      <c r="B138" s="53" t="str">
        <f t="shared" si="4"/>
        <v>VP. 377</v>
      </c>
      <c r="C138" s="155" t="s">
        <v>611</v>
      </c>
      <c r="D138" s="705"/>
      <c r="E138" s="705"/>
      <c r="F138" s="14" t="s">
        <v>1675</v>
      </c>
    </row>
    <row r="139" spans="2:6" ht="28.8" x14ac:dyDescent="0.3">
      <c r="B139" s="53" t="str">
        <f t="shared" si="4"/>
        <v>VP. 378</v>
      </c>
      <c r="C139" s="155" t="s">
        <v>611</v>
      </c>
      <c r="D139" s="705"/>
      <c r="E139" s="705"/>
      <c r="F139" s="14" t="s">
        <v>1676</v>
      </c>
    </row>
    <row r="140" spans="2:6" x14ac:dyDescent="0.3">
      <c r="B140" s="53" t="str">
        <f t="shared" si="4"/>
        <v>VP. 379</v>
      </c>
      <c r="C140" s="155" t="s">
        <v>611</v>
      </c>
      <c r="D140" s="705"/>
      <c r="E140" s="705"/>
      <c r="F140" s="14" t="s">
        <v>1677</v>
      </c>
    </row>
    <row r="141" spans="2:6" x14ac:dyDescent="0.3">
      <c r="B141" s="53" t="str">
        <f t="shared" si="4"/>
        <v>VP. 380</v>
      </c>
      <c r="C141" s="155" t="s">
        <v>611</v>
      </c>
      <c r="D141" s="705"/>
      <c r="E141" s="705"/>
      <c r="F141" s="14" t="s">
        <v>1678</v>
      </c>
    </row>
    <row r="142" spans="2:6" x14ac:dyDescent="0.3">
      <c r="B142" s="53" t="str">
        <f t="shared" si="4"/>
        <v>VP. 381</v>
      </c>
      <c r="C142" s="155" t="s">
        <v>611</v>
      </c>
      <c r="D142" s="705"/>
      <c r="E142" s="705"/>
      <c r="F142" s="14" t="s">
        <v>1679</v>
      </c>
    </row>
    <row r="143" spans="2:6" x14ac:dyDescent="0.3">
      <c r="B143" s="53" t="str">
        <f t="shared" si="4"/>
        <v>VP. 382</v>
      </c>
      <c r="C143" s="155" t="s">
        <v>611</v>
      </c>
      <c r="D143" s="705"/>
      <c r="E143" s="705"/>
      <c r="F143" s="14" t="s">
        <v>1680</v>
      </c>
    </row>
    <row r="144" spans="2:6" ht="28.8" x14ac:dyDescent="0.3">
      <c r="B144" s="53" t="str">
        <f t="shared" si="4"/>
        <v>VP. 383</v>
      </c>
      <c r="C144" s="155" t="s">
        <v>611</v>
      </c>
      <c r="D144" s="705"/>
      <c r="E144" s="705"/>
      <c r="F144" s="14" t="s">
        <v>1681</v>
      </c>
    </row>
    <row r="145" spans="2:6" x14ac:dyDescent="0.3">
      <c r="B145" s="53" t="str">
        <f t="shared" si="4"/>
        <v>VP. 384</v>
      </c>
      <c r="C145" s="155" t="s">
        <v>611</v>
      </c>
      <c r="D145" s="705"/>
      <c r="E145" s="705"/>
      <c r="F145" s="14" t="s">
        <v>1682</v>
      </c>
    </row>
    <row r="146" spans="2:6" x14ac:dyDescent="0.3">
      <c r="B146" s="53" t="str">
        <f t="shared" si="4"/>
        <v>VP. 385</v>
      </c>
      <c r="C146" s="155" t="s">
        <v>611</v>
      </c>
      <c r="D146" s="706"/>
      <c r="E146" s="706"/>
      <c r="F146" s="14" t="s">
        <v>1683</v>
      </c>
    </row>
    <row r="147" spans="2:6" x14ac:dyDescent="0.3">
      <c r="B147" s="53" t="str">
        <f t="shared" si="4"/>
        <v>VP. 386</v>
      </c>
      <c r="C147" s="155" t="s">
        <v>548</v>
      </c>
      <c r="D147" s="704" t="s">
        <v>1684</v>
      </c>
      <c r="E147" s="704" t="s">
        <v>1685</v>
      </c>
      <c r="F147" s="14" t="s">
        <v>1686</v>
      </c>
    </row>
    <row r="148" spans="2:6" ht="28.8" x14ac:dyDescent="0.3">
      <c r="B148" s="53" t="str">
        <f t="shared" si="4"/>
        <v>VP. 387</v>
      </c>
      <c r="C148" s="155" t="s">
        <v>548</v>
      </c>
      <c r="D148" s="705"/>
      <c r="E148" s="705"/>
      <c r="F148" s="14" t="s">
        <v>1687</v>
      </c>
    </row>
    <row r="149" spans="2:6" ht="28.8" x14ac:dyDescent="0.3">
      <c r="B149" s="53" t="str">
        <f t="shared" si="4"/>
        <v>VP. 388</v>
      </c>
      <c r="C149" s="155" t="s">
        <v>548</v>
      </c>
      <c r="D149" s="705"/>
      <c r="E149" s="705"/>
      <c r="F149" s="14" t="s">
        <v>1688</v>
      </c>
    </row>
    <row r="150" spans="2:6" x14ac:dyDescent="0.3">
      <c r="B150" s="53" t="str">
        <f t="shared" si="4"/>
        <v>VP. 389</v>
      </c>
      <c r="C150" s="155" t="s">
        <v>548</v>
      </c>
      <c r="D150" s="705"/>
      <c r="E150" s="705"/>
      <c r="F150" s="14" t="s">
        <v>1689</v>
      </c>
    </row>
    <row r="151" spans="2:6" ht="28.8" x14ac:dyDescent="0.3">
      <c r="B151" s="53" t="str">
        <f t="shared" si="4"/>
        <v>VP. 390</v>
      </c>
      <c r="C151" s="155" t="s">
        <v>548</v>
      </c>
      <c r="D151" s="705"/>
      <c r="E151" s="705"/>
      <c r="F151" s="14" t="s">
        <v>1690</v>
      </c>
    </row>
    <row r="152" spans="2:6" x14ac:dyDescent="0.3">
      <c r="B152" s="53" t="str">
        <f t="shared" si="4"/>
        <v>VP. 391</v>
      </c>
      <c r="C152" s="155" t="s">
        <v>548</v>
      </c>
      <c r="D152" s="705"/>
      <c r="E152" s="705"/>
      <c r="F152" s="14" t="s">
        <v>1691</v>
      </c>
    </row>
    <row r="153" spans="2:6" x14ac:dyDescent="0.3">
      <c r="B153" s="53" t="str">
        <f t="shared" si="4"/>
        <v>VP. 392</v>
      </c>
      <c r="C153" s="155" t="s">
        <v>548</v>
      </c>
      <c r="D153" s="705"/>
      <c r="E153" s="705"/>
      <c r="F153" s="14" t="s">
        <v>1082</v>
      </c>
    </row>
    <row r="154" spans="2:6" x14ac:dyDescent="0.3">
      <c r="B154" s="53" t="str">
        <f t="shared" si="4"/>
        <v>VP. 393</v>
      </c>
      <c r="C154" s="155" t="s">
        <v>548</v>
      </c>
      <c r="D154" s="705"/>
      <c r="E154" s="705"/>
      <c r="F154" s="14" t="s">
        <v>1692</v>
      </c>
    </row>
    <row r="155" spans="2:6" x14ac:dyDescent="0.3">
      <c r="B155" s="53" t="str">
        <f t="shared" si="4"/>
        <v>VP. 394</v>
      </c>
      <c r="C155" s="155" t="s">
        <v>548</v>
      </c>
      <c r="D155" s="706"/>
      <c r="E155" s="706"/>
      <c r="F155" s="14" t="s">
        <v>1693</v>
      </c>
    </row>
    <row r="156" spans="2:6" x14ac:dyDescent="0.3">
      <c r="B156" s="53" t="str">
        <f t="shared" si="4"/>
        <v>VP. 395</v>
      </c>
      <c r="C156" s="155" t="s">
        <v>548</v>
      </c>
      <c r="D156" s="704" t="s">
        <v>1694</v>
      </c>
      <c r="E156" s="704" t="s">
        <v>1695</v>
      </c>
      <c r="F156" s="14" t="s">
        <v>1696</v>
      </c>
    </row>
    <row r="157" spans="2:6" x14ac:dyDescent="0.3">
      <c r="B157" s="53" t="str">
        <f t="shared" si="4"/>
        <v>VP. 396</v>
      </c>
      <c r="C157" s="155" t="s">
        <v>540</v>
      </c>
      <c r="D157" s="705"/>
      <c r="E157" s="705"/>
      <c r="F157" s="14" t="s">
        <v>1697</v>
      </c>
    </row>
    <row r="158" spans="2:6" x14ac:dyDescent="0.3">
      <c r="B158" s="53" t="str">
        <f t="shared" si="4"/>
        <v>VP. 397</v>
      </c>
      <c r="C158" s="155" t="s">
        <v>540</v>
      </c>
      <c r="D158" s="705"/>
      <c r="E158" s="705"/>
      <c r="F158" s="14" t="s">
        <v>1698</v>
      </c>
    </row>
    <row r="159" spans="2:6" ht="28.8" x14ac:dyDescent="0.3">
      <c r="B159" s="53" t="str">
        <f t="shared" si="4"/>
        <v>VP. 398</v>
      </c>
      <c r="C159" s="155" t="s">
        <v>540</v>
      </c>
      <c r="D159" s="705"/>
      <c r="E159" s="705"/>
      <c r="F159" s="14" t="s">
        <v>1699</v>
      </c>
    </row>
    <row r="160" spans="2:6" ht="15" thickBot="1" x14ac:dyDescent="0.35">
      <c r="B160" s="53" t="str">
        <f t="shared" si="4"/>
        <v>VP. 399</v>
      </c>
      <c r="C160" s="155" t="s">
        <v>540</v>
      </c>
      <c r="D160" s="707"/>
      <c r="E160" s="707"/>
      <c r="F160" s="15" t="s">
        <v>1700</v>
      </c>
    </row>
  </sheetData>
  <autoFilter ref="B7:E160" xr:uid="{00000000-0001-0000-0500-000000000000}"/>
  <mergeCells count="38">
    <mergeCell ref="E156:E160"/>
    <mergeCell ref="B5:F5"/>
    <mergeCell ref="D156:D160"/>
    <mergeCell ref="D126:D132"/>
    <mergeCell ref="E126:E132"/>
    <mergeCell ref="D133:D146"/>
    <mergeCell ref="E133:E146"/>
    <mergeCell ref="D147:D155"/>
    <mergeCell ref="E147:E155"/>
    <mergeCell ref="D98:D105"/>
    <mergeCell ref="E98:E105"/>
    <mergeCell ref="D106:D116"/>
    <mergeCell ref="E106:E116"/>
    <mergeCell ref="D117:D125"/>
    <mergeCell ref="E117:E125"/>
    <mergeCell ref="D79:D85"/>
    <mergeCell ref="E79:E85"/>
    <mergeCell ref="D86:D92"/>
    <mergeCell ref="E86:E92"/>
    <mergeCell ref="D93:D97"/>
    <mergeCell ref="E93:E97"/>
    <mergeCell ref="D52:D59"/>
    <mergeCell ref="E52:E59"/>
    <mergeCell ref="D60:D66"/>
    <mergeCell ref="E60:E66"/>
    <mergeCell ref="D67:D78"/>
    <mergeCell ref="E67:E78"/>
    <mergeCell ref="D20:D33"/>
    <mergeCell ref="E20:E33"/>
    <mergeCell ref="D34:D45"/>
    <mergeCell ref="E34:E45"/>
    <mergeCell ref="D46:D51"/>
    <mergeCell ref="E46:E51"/>
    <mergeCell ref="B2:E2"/>
    <mergeCell ref="D8:D12"/>
    <mergeCell ref="E8:E12"/>
    <mergeCell ref="D13:D19"/>
    <mergeCell ref="E13:E19"/>
  </mergeCells>
  <phoneticPr fontId="12"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5530-633D-4367-9D88-517A5C37C514}">
  <sheetPr>
    <tabColor theme="6" tint="-0.499984740745262"/>
  </sheetPr>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B1:E47"/>
  <sheetViews>
    <sheetView showGridLines="0" zoomScale="90" zoomScaleNormal="90" workbookViewId="0">
      <selection activeCell="B5" sqref="B5:E5"/>
    </sheetView>
  </sheetViews>
  <sheetFormatPr defaultRowHeight="14.4" x14ac:dyDescent="0.3"/>
  <cols>
    <col min="1" max="1" width="9.44140625" bestFit="1" customWidth="1"/>
    <col min="2" max="2" width="27.5546875" customWidth="1"/>
    <col min="3" max="3" width="40.44140625" customWidth="1"/>
    <col min="4" max="4" width="46.44140625" customWidth="1"/>
    <col min="5" max="5" width="20.5546875" customWidth="1"/>
    <col min="6" max="6" width="17.5546875" customWidth="1"/>
  </cols>
  <sheetData>
    <row r="1" spans="2:5" x14ac:dyDescent="0.3">
      <c r="B1" s="1"/>
      <c r="C1" s="1"/>
      <c r="D1" s="1"/>
    </row>
    <row r="2" spans="2:5" ht="23.4" x14ac:dyDescent="0.3">
      <c r="B2" s="696" t="s">
        <v>1701</v>
      </c>
      <c r="C2" s="696"/>
      <c r="D2" s="696"/>
    </row>
    <row r="3" spans="2:5" x14ac:dyDescent="0.3">
      <c r="B3" s="1"/>
      <c r="C3" s="1"/>
      <c r="D3" s="1"/>
    </row>
    <row r="4" spans="2:5" x14ac:dyDescent="0.3">
      <c r="B4" s="3" t="s">
        <v>1344</v>
      </c>
      <c r="C4" s="1"/>
      <c r="D4" s="1"/>
    </row>
    <row r="5" spans="2:5" ht="162.6" customHeight="1" x14ac:dyDescent="0.3">
      <c r="B5" s="587" t="s">
        <v>1702</v>
      </c>
      <c r="C5" s="587"/>
      <c r="D5" s="587"/>
      <c r="E5" s="587"/>
    </row>
    <row r="6" spans="2:5" ht="15" thickBot="1" x14ac:dyDescent="0.35">
      <c r="B6" s="16"/>
    </row>
    <row r="7" spans="2:5" ht="15" thickBot="1" x14ac:dyDescent="0.35">
      <c r="B7" s="113" t="s">
        <v>1703</v>
      </c>
      <c r="C7" s="114" t="s">
        <v>1704</v>
      </c>
      <c r="D7" s="115" t="s">
        <v>1705</v>
      </c>
      <c r="E7" s="17"/>
    </row>
    <row r="8" spans="2:5" x14ac:dyDescent="0.3">
      <c r="B8" s="708" t="s">
        <v>1706</v>
      </c>
      <c r="C8" s="18" t="s">
        <v>1707</v>
      </c>
      <c r="D8" s="20" t="s">
        <v>1708</v>
      </c>
    </row>
    <row r="9" spans="2:5" ht="15" thickBot="1" x14ac:dyDescent="0.35">
      <c r="B9" s="710"/>
      <c r="C9" s="19" t="s">
        <v>1709</v>
      </c>
      <c r="D9" s="15" t="s">
        <v>1710</v>
      </c>
    </row>
    <row r="10" spans="2:5" x14ac:dyDescent="0.3">
      <c r="B10" s="708" t="s">
        <v>1711</v>
      </c>
      <c r="C10" s="18" t="s">
        <v>1707</v>
      </c>
      <c r="D10" s="20" t="s">
        <v>1708</v>
      </c>
    </row>
    <row r="11" spans="2:5" ht="15" thickBot="1" x14ac:dyDescent="0.35">
      <c r="B11" s="710"/>
      <c r="C11" s="19" t="s">
        <v>1709</v>
      </c>
      <c r="D11" s="15" t="s">
        <v>1710</v>
      </c>
    </row>
    <row r="12" spans="2:5" x14ac:dyDescent="0.3">
      <c r="B12" s="708" t="s">
        <v>1712</v>
      </c>
      <c r="C12" s="18" t="s">
        <v>1707</v>
      </c>
      <c r="D12" s="20" t="s">
        <v>1708</v>
      </c>
    </row>
    <row r="13" spans="2:5" x14ac:dyDescent="0.3">
      <c r="B13" s="709"/>
      <c r="C13" s="2" t="s">
        <v>1713</v>
      </c>
      <c r="D13" s="14" t="s">
        <v>1714</v>
      </c>
    </row>
    <row r="14" spans="2:5" ht="15" thickBot="1" x14ac:dyDescent="0.35">
      <c r="B14" s="710"/>
      <c r="C14" s="19" t="s">
        <v>1715</v>
      </c>
      <c r="D14" s="15" t="s">
        <v>1710</v>
      </c>
    </row>
    <row r="15" spans="2:5" x14ac:dyDescent="0.3">
      <c r="B15" s="708" t="s">
        <v>1716</v>
      </c>
      <c r="C15" s="18" t="s">
        <v>1717</v>
      </c>
      <c r="D15" s="20" t="s">
        <v>1714</v>
      </c>
    </row>
    <row r="16" spans="2:5" ht="15" thickBot="1" x14ac:dyDescent="0.35">
      <c r="B16" s="709"/>
      <c r="C16" s="2" t="s">
        <v>1709</v>
      </c>
      <c r="D16" s="15" t="s">
        <v>1710</v>
      </c>
    </row>
    <row r="17" spans="2:4" ht="15" thickBot="1" x14ac:dyDescent="0.35">
      <c r="B17" s="710"/>
      <c r="C17" s="19" t="s">
        <v>1718</v>
      </c>
      <c r="D17" s="15" t="s">
        <v>1719</v>
      </c>
    </row>
    <row r="18" spans="2:4" ht="15" thickBot="1" x14ac:dyDescent="0.35">
      <c r="B18" s="708" t="s">
        <v>1720</v>
      </c>
      <c r="C18" s="18" t="s">
        <v>1721</v>
      </c>
      <c r="D18" s="15" t="s">
        <v>1710</v>
      </c>
    </row>
    <row r="19" spans="2:4" ht="15" thickBot="1" x14ac:dyDescent="0.35">
      <c r="B19" s="710"/>
      <c r="C19" s="19" t="s">
        <v>1722</v>
      </c>
      <c r="D19" s="15" t="s">
        <v>1723</v>
      </c>
    </row>
    <row r="20" spans="2:4" x14ac:dyDescent="0.3">
      <c r="B20" s="708" t="s">
        <v>1724</v>
      </c>
      <c r="C20" s="18" t="s">
        <v>1707</v>
      </c>
      <c r="D20" s="20" t="s">
        <v>1708</v>
      </c>
    </row>
    <row r="21" spans="2:4" ht="15" thickBot="1" x14ac:dyDescent="0.35">
      <c r="B21" s="710"/>
      <c r="C21" s="19" t="s">
        <v>1709</v>
      </c>
      <c r="D21" s="15" t="s">
        <v>1710</v>
      </c>
    </row>
    <row r="22" spans="2:4" x14ac:dyDescent="0.3">
      <c r="B22" s="708" t="s">
        <v>1725</v>
      </c>
      <c r="C22" s="18" t="s">
        <v>1726</v>
      </c>
      <c r="D22" s="20" t="s">
        <v>1708</v>
      </c>
    </row>
    <row r="23" spans="2:4" ht="15" thickBot="1" x14ac:dyDescent="0.35">
      <c r="B23" s="710"/>
      <c r="C23" s="19" t="s">
        <v>1709</v>
      </c>
      <c r="D23" s="15" t="s">
        <v>1710</v>
      </c>
    </row>
    <row r="24" spans="2:4" x14ac:dyDescent="0.3">
      <c r="B24" s="708" t="s">
        <v>1727</v>
      </c>
      <c r="C24" s="18" t="s">
        <v>1707</v>
      </c>
      <c r="D24" s="20" t="s">
        <v>1708</v>
      </c>
    </row>
    <row r="25" spans="2:4" x14ac:dyDescent="0.3">
      <c r="B25" s="709"/>
      <c r="C25" s="2" t="s">
        <v>1728</v>
      </c>
      <c r="D25" s="14" t="s">
        <v>1719</v>
      </c>
    </row>
    <row r="26" spans="2:4" ht="15" thickBot="1" x14ac:dyDescent="0.35">
      <c r="B26" s="710"/>
      <c r="C26" s="19" t="s">
        <v>1729</v>
      </c>
      <c r="D26" s="15" t="s">
        <v>1710</v>
      </c>
    </row>
    <row r="27" spans="2:4" x14ac:dyDescent="0.3">
      <c r="B27" s="708" t="s">
        <v>1730</v>
      </c>
      <c r="C27" s="18" t="s">
        <v>1707</v>
      </c>
      <c r="D27" s="20" t="s">
        <v>1708</v>
      </c>
    </row>
    <row r="28" spans="2:4" x14ac:dyDescent="0.3">
      <c r="B28" s="709"/>
      <c r="C28" s="2" t="s">
        <v>1728</v>
      </c>
      <c r="D28" s="14" t="s">
        <v>1719</v>
      </c>
    </row>
    <row r="29" spans="2:4" ht="15" thickBot="1" x14ac:dyDescent="0.35">
      <c r="B29" s="710"/>
      <c r="C29" s="19" t="s">
        <v>1731</v>
      </c>
      <c r="D29" s="15" t="s">
        <v>1714</v>
      </c>
    </row>
    <row r="30" spans="2:4" ht="29.4" thickBot="1" x14ac:dyDescent="0.35">
      <c r="B30" s="21" t="s">
        <v>1732</v>
      </c>
      <c r="C30" s="22" t="s">
        <v>1733</v>
      </c>
      <c r="D30" s="23"/>
    </row>
    <row r="31" spans="2:4" x14ac:dyDescent="0.3">
      <c r="B31" s="708" t="s">
        <v>1734</v>
      </c>
      <c r="C31" s="18" t="s">
        <v>1735</v>
      </c>
      <c r="D31" s="20" t="s">
        <v>1723</v>
      </c>
    </row>
    <row r="32" spans="2:4" ht="15" thickBot="1" x14ac:dyDescent="0.35">
      <c r="B32" s="710"/>
      <c r="C32" s="19" t="s">
        <v>1728</v>
      </c>
      <c r="D32" s="15" t="s">
        <v>1719</v>
      </c>
    </row>
    <row r="33" spans="2:4" ht="29.4" thickBot="1" x14ac:dyDescent="0.35">
      <c r="B33" s="21" t="s">
        <v>1736</v>
      </c>
      <c r="C33" s="22" t="s">
        <v>1737</v>
      </c>
      <c r="D33" s="23"/>
    </row>
    <row r="34" spans="2:4" ht="29.4" thickBot="1" x14ac:dyDescent="0.35">
      <c r="B34" s="708" t="s">
        <v>1738</v>
      </c>
      <c r="C34" s="18" t="s">
        <v>1739</v>
      </c>
      <c r="D34" s="15" t="s">
        <v>1740</v>
      </c>
    </row>
    <row r="35" spans="2:4" ht="15" thickBot="1" x14ac:dyDescent="0.35">
      <c r="B35" s="710"/>
      <c r="C35" s="19" t="s">
        <v>1728</v>
      </c>
      <c r="D35" s="15" t="s">
        <v>1719</v>
      </c>
    </row>
    <row r="36" spans="2:4" ht="15" thickBot="1" x14ac:dyDescent="0.35">
      <c r="B36" s="708" t="s">
        <v>1741</v>
      </c>
      <c r="C36" s="18" t="s">
        <v>1721</v>
      </c>
      <c r="D36" s="15" t="s">
        <v>1710</v>
      </c>
    </row>
    <row r="37" spans="2:4" ht="29.4" thickBot="1" x14ac:dyDescent="0.35">
      <c r="B37" s="710"/>
      <c r="C37" s="19" t="s">
        <v>1742</v>
      </c>
      <c r="D37" s="15" t="s">
        <v>1740</v>
      </c>
    </row>
    <row r="38" spans="2:4" ht="15" thickBot="1" x14ac:dyDescent="0.35">
      <c r="B38" s="708" t="s">
        <v>1743</v>
      </c>
      <c r="C38" s="18" t="s">
        <v>1721</v>
      </c>
      <c r="D38" s="15" t="s">
        <v>1710</v>
      </c>
    </row>
    <row r="39" spans="2:4" ht="29.4" thickBot="1" x14ac:dyDescent="0.35">
      <c r="B39" s="710"/>
      <c r="C39" s="19" t="s">
        <v>1744</v>
      </c>
      <c r="D39" s="15" t="s">
        <v>1740</v>
      </c>
    </row>
    <row r="40" spans="2:4" x14ac:dyDescent="0.3">
      <c r="B40" s="708" t="s">
        <v>1745</v>
      </c>
      <c r="C40" s="18" t="s">
        <v>1746</v>
      </c>
      <c r="D40" s="20" t="s">
        <v>1719</v>
      </c>
    </row>
    <row r="41" spans="2:4" x14ac:dyDescent="0.3">
      <c r="B41" s="709"/>
      <c r="C41" s="2" t="s">
        <v>1713</v>
      </c>
      <c r="D41" s="14" t="s">
        <v>1714</v>
      </c>
    </row>
    <row r="42" spans="2:4" ht="15" thickBot="1" x14ac:dyDescent="0.35">
      <c r="B42" s="710"/>
      <c r="C42" s="19" t="s">
        <v>1747</v>
      </c>
      <c r="D42" s="15" t="s">
        <v>1708</v>
      </c>
    </row>
    <row r="43" spans="2:4" x14ac:dyDescent="0.3">
      <c r="B43" s="708" t="s">
        <v>1748</v>
      </c>
      <c r="C43" s="18" t="s">
        <v>1707</v>
      </c>
      <c r="D43" s="20" t="s">
        <v>1708</v>
      </c>
    </row>
    <row r="44" spans="2:4" x14ac:dyDescent="0.3">
      <c r="B44" s="709"/>
      <c r="C44" s="2" t="s">
        <v>1713</v>
      </c>
      <c r="D44" s="14" t="s">
        <v>1714</v>
      </c>
    </row>
    <row r="45" spans="2:4" ht="15" thickBot="1" x14ac:dyDescent="0.35">
      <c r="B45" s="710"/>
      <c r="C45" s="19" t="s">
        <v>1718</v>
      </c>
      <c r="D45" s="15" t="s">
        <v>1719</v>
      </c>
    </row>
    <row r="46" spans="2:4" ht="15" thickBot="1" x14ac:dyDescent="0.35">
      <c r="B46" s="708" t="s">
        <v>1749</v>
      </c>
      <c r="C46" s="18" t="s">
        <v>1721</v>
      </c>
      <c r="D46" s="15" t="s">
        <v>1710</v>
      </c>
    </row>
    <row r="47" spans="2:4" ht="44.4" customHeight="1" thickBot="1" x14ac:dyDescent="0.35">
      <c r="B47" s="710"/>
      <c r="C47" s="19" t="s">
        <v>1713</v>
      </c>
      <c r="D47" s="15" t="s">
        <v>1714</v>
      </c>
    </row>
  </sheetData>
  <mergeCells count="18">
    <mergeCell ref="B20:B21"/>
    <mergeCell ref="B18:B19"/>
    <mergeCell ref="B34:B35"/>
    <mergeCell ref="B31:B32"/>
    <mergeCell ref="B27:B29"/>
    <mergeCell ref="B24:B26"/>
    <mergeCell ref="B22:B23"/>
    <mergeCell ref="B46:B47"/>
    <mergeCell ref="B43:B45"/>
    <mergeCell ref="B40:B42"/>
    <mergeCell ref="B38:B39"/>
    <mergeCell ref="B36:B37"/>
    <mergeCell ref="B15:B17"/>
    <mergeCell ref="B12:B14"/>
    <mergeCell ref="B10:B11"/>
    <mergeCell ref="B8:B9"/>
    <mergeCell ref="B2:D2"/>
    <mergeCell ref="B5:E5"/>
  </mergeCells>
  <phoneticPr fontId="12"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AC8C-4CC4-484F-A62B-564799E4F84E}">
  <sheetPr>
    <tabColor theme="6" tint="-0.499984740745262"/>
  </sheetPr>
  <dimension ref="B2:O18"/>
  <sheetViews>
    <sheetView showGridLines="0" zoomScaleNormal="100" workbookViewId="0">
      <selection activeCell="C9" sqref="C9"/>
    </sheetView>
  </sheetViews>
  <sheetFormatPr defaultRowHeight="14.4" x14ac:dyDescent="0.3"/>
  <cols>
    <col min="2" max="2" width="19.6640625" customWidth="1"/>
    <col min="3" max="3" width="66.5546875" customWidth="1"/>
    <col min="4" max="6" width="23" customWidth="1"/>
    <col min="7" max="7" width="28.33203125" customWidth="1"/>
    <col min="8" max="8" width="57" customWidth="1"/>
    <col min="9" max="9" width="29.109375" customWidth="1"/>
    <col min="10" max="10" width="24" customWidth="1"/>
    <col min="11" max="12" width="42.6640625" customWidth="1"/>
    <col min="13" max="13" width="18.5546875" customWidth="1"/>
    <col min="14" max="15" width="14.6640625" customWidth="1"/>
  </cols>
  <sheetData>
    <row r="2" spans="2:15" ht="23.25" customHeight="1" x14ac:dyDescent="0.3">
      <c r="B2" s="696" t="s">
        <v>1750</v>
      </c>
      <c r="C2" s="696"/>
      <c r="D2" s="696"/>
      <c r="E2" s="696"/>
      <c r="F2" s="696"/>
      <c r="G2" s="696"/>
      <c r="H2" s="696"/>
    </row>
    <row r="4" spans="2:15" x14ac:dyDescent="0.3">
      <c r="B4" s="3" t="s">
        <v>1344</v>
      </c>
      <c r="C4" s="711"/>
      <c r="D4" s="711"/>
      <c r="E4" s="711"/>
      <c r="F4" s="711"/>
      <c r="G4" s="711"/>
      <c r="H4" s="711"/>
    </row>
    <row r="5" spans="2:15" ht="110.4" customHeight="1" x14ac:dyDescent="0.3">
      <c r="B5" s="654" t="s">
        <v>1751</v>
      </c>
      <c r="C5" s="655"/>
      <c r="D5" s="655"/>
      <c r="E5" s="655"/>
      <c r="F5" s="656"/>
    </row>
    <row r="8" spans="2:15" ht="42" customHeight="1" thickBot="1" x14ac:dyDescent="0.35">
      <c r="B8" s="227" t="s">
        <v>1752</v>
      </c>
      <c r="C8" s="228" t="s">
        <v>137</v>
      </c>
      <c r="D8" s="228" t="s">
        <v>140</v>
      </c>
      <c r="E8" s="228" t="s">
        <v>144</v>
      </c>
      <c r="F8" s="228" t="s">
        <v>150</v>
      </c>
      <c r="G8" s="228" t="s">
        <v>146</v>
      </c>
      <c r="H8" s="228" t="s">
        <v>147</v>
      </c>
      <c r="I8" s="228" t="s">
        <v>134</v>
      </c>
      <c r="J8" s="228" t="s">
        <v>1753</v>
      </c>
      <c r="K8" s="228" t="s">
        <v>1754</v>
      </c>
      <c r="L8" s="228" t="s">
        <v>1755</v>
      </c>
      <c r="M8" s="229" t="s">
        <v>1756</v>
      </c>
      <c r="N8" s="228" t="s">
        <v>1757</v>
      </c>
      <c r="O8" s="228" t="s">
        <v>1758</v>
      </c>
    </row>
    <row r="9" spans="2:15" x14ac:dyDescent="0.3">
      <c r="B9" s="279" t="s">
        <v>151</v>
      </c>
      <c r="C9" s="102">
        <f>_xlfn.XLOOKUP(B9,Rizikos_registras[Registro Nr.],Rizikos_registras[Rizikos aprašymas],"")</f>
        <v>0</v>
      </c>
      <c r="D9" s="524" t="str">
        <f>_xlfn.XLOOKUP(B9,Rizikos_registras[Registro Nr.],Rizikos_registras[Prigimtinis rizikos lygis],"")</f>
        <v/>
      </c>
      <c r="E9" s="524" t="str">
        <f>_xlfn.XLOOKUP(B9,Rizikos_registras[Registro Nr.],Rizikos_registras[Dabartinis rizikos lygis],"")</f>
        <v/>
      </c>
      <c r="F9" s="524" t="str">
        <f>_xlfn.XLOOKUP(B9,Rizikos_registras[Registro Nr.],Rizikos_registras[Galutinis rizikos lygis],"")</f>
        <v/>
      </c>
      <c r="G9" s="103">
        <f>_xlfn.XLOOKUP(B9,Rizikos_registras[Registro Nr.],Rizikos_registras[Rizikos valdymo būdas],"")</f>
        <v>0</v>
      </c>
      <c r="H9" s="183" t="str">
        <f>_xlfn.LET(_xlpm.priemones,_xlfn.XLOOKUP(B9,Rizikos_registras[Registro Nr.],Rizikos_registras[Rizikos valdymo būdo ir priemonių aprašymas],""),IF(_xlpm.priemones=0,"",_xlpm.priemones))</f>
        <v/>
      </c>
      <c r="I9" s="103">
        <f>_xlfn.XLOOKUP(B9,Rizikos_registras[Registro Nr.],Rizikos_registras[Turto/Proceso savininkas(-ai)],"")</f>
        <v>0</v>
      </c>
      <c r="J9" s="103">
        <f>_xlfn.XLOOKUP(B9,Rizikos_registras[Registro Nr.],Rizikos_registras[Rizikos savininkas(-ai)],"")</f>
        <v>0</v>
      </c>
      <c r="K9" s="185"/>
      <c r="L9" s="282"/>
      <c r="M9" s="244"/>
      <c r="N9" s="102"/>
      <c r="O9" s="525"/>
    </row>
    <row r="10" spans="2:15" x14ac:dyDescent="0.3">
      <c r="B10" s="280" t="s">
        <v>154</v>
      </c>
      <c r="C10" s="104">
        <f>_xlfn.XLOOKUP(B10,Rizikos_registras[Registro Nr.],Rizikos_registras[Rizikos aprašymas],"")</f>
        <v>0</v>
      </c>
      <c r="D10" s="526" t="str">
        <f>_xlfn.XLOOKUP(B10,Rizikos_registras[Registro Nr.],Rizikos_registras[Prigimtinis rizikos lygis],"")</f>
        <v/>
      </c>
      <c r="E10" s="526" t="str">
        <f>_xlfn.XLOOKUP(B10,Rizikos_registras[Registro Nr.],Rizikos_registras[Dabartinis rizikos lygis],"")</f>
        <v/>
      </c>
      <c r="F10" s="526" t="str">
        <f>_xlfn.XLOOKUP(B10,Rizikos_registras[Registro Nr.],Rizikos_registras[Galutinis rizikos lygis],"")</f>
        <v/>
      </c>
      <c r="G10" s="278">
        <f>_xlfn.XLOOKUP(B10,Rizikos_registras[Registro Nr.],Rizikos_registras[Rizikos valdymo būdas],"")</f>
        <v>0</v>
      </c>
      <c r="H10" s="184" t="str">
        <f>_xlfn.LET(_xlpm.priemones,_xlfn.XLOOKUP(B10,Rizikos_registras[Registro Nr.],Rizikos_registras[Rizikos valdymo būdo ir priemonių aprašymas],""),IF(_xlpm.priemones=0,"",_xlpm.priemones))</f>
        <v/>
      </c>
      <c r="I10" s="278">
        <f>_xlfn.XLOOKUP(B10,Rizikos_registras[Registro Nr.],Rizikos_registras[Turto/Proceso savininkas(-ai)],"")</f>
        <v>0</v>
      </c>
      <c r="J10" s="278">
        <f>_xlfn.XLOOKUP(B10,Rizikos_registras[Registro Nr.],Rizikos_registras[Rizikos savininkas(-ai)],"")</f>
        <v>0</v>
      </c>
      <c r="K10" s="104"/>
      <c r="L10" s="282"/>
      <c r="M10" s="527"/>
      <c r="N10" s="104"/>
      <c r="O10" s="528"/>
    </row>
    <row r="11" spans="2:15" x14ac:dyDescent="0.3">
      <c r="B11" s="280" t="s">
        <v>156</v>
      </c>
      <c r="C11" s="104">
        <f>_xlfn.XLOOKUP(B11,Rizikos_registras[Registro Nr.],Rizikos_registras[Rizikos aprašymas],"")</f>
        <v>0</v>
      </c>
      <c r="D11" s="526" t="str">
        <f>_xlfn.XLOOKUP(B11,Rizikos_registras[Registro Nr.],Rizikos_registras[Prigimtinis rizikos lygis],"")</f>
        <v/>
      </c>
      <c r="E11" s="526" t="str">
        <f>_xlfn.XLOOKUP(B11,Rizikos_registras[Registro Nr.],Rizikos_registras[Dabartinis rizikos lygis],"")</f>
        <v/>
      </c>
      <c r="F11" s="526" t="str">
        <f>_xlfn.XLOOKUP(B11,Rizikos_registras[Registro Nr.],Rizikos_registras[Galutinis rizikos lygis],"")</f>
        <v/>
      </c>
      <c r="G11" s="278">
        <f>_xlfn.XLOOKUP(B11,Rizikos_registras[Registro Nr.],Rizikos_registras[Rizikos valdymo būdas],"")</f>
        <v>0</v>
      </c>
      <c r="H11" s="184" t="str">
        <f>_xlfn.LET(_xlpm.priemones,_xlfn.XLOOKUP(B11,Rizikos_registras[Registro Nr.],Rizikos_registras[Rizikos valdymo būdo ir priemonių aprašymas],""),IF(_xlpm.priemones=0,"",_xlpm.priemones))</f>
        <v/>
      </c>
      <c r="I11" s="278">
        <f>_xlfn.XLOOKUP(B11,Rizikos_registras[Registro Nr.],Rizikos_registras[Turto/Proceso savininkas(-ai)],"")</f>
        <v>0</v>
      </c>
      <c r="J11" s="278">
        <f>_xlfn.XLOOKUP(B11,Rizikos_registras[Registro Nr.],Rizikos_registras[Rizikos savininkas(-ai)],"")</f>
        <v>0</v>
      </c>
      <c r="K11" s="104"/>
      <c r="L11" s="282"/>
      <c r="M11" s="527"/>
      <c r="N11" s="104"/>
      <c r="O11" s="528"/>
    </row>
    <row r="12" spans="2:15" x14ac:dyDescent="0.3">
      <c r="B12" s="280" t="s">
        <v>158</v>
      </c>
      <c r="C12" s="104">
        <f>_xlfn.XLOOKUP(B12,Rizikos_registras[Registro Nr.],Rizikos_registras[Rizikos aprašymas],"")</f>
        <v>0</v>
      </c>
      <c r="D12" s="526" t="str">
        <f>_xlfn.XLOOKUP(B12,Rizikos_registras[Registro Nr.],Rizikos_registras[Prigimtinis rizikos lygis],"")</f>
        <v/>
      </c>
      <c r="E12" s="526" t="str">
        <f>_xlfn.XLOOKUP(B12,Rizikos_registras[Registro Nr.],Rizikos_registras[Dabartinis rizikos lygis],"")</f>
        <v/>
      </c>
      <c r="F12" s="526" t="str">
        <f>_xlfn.XLOOKUP(B12,Rizikos_registras[Registro Nr.],Rizikos_registras[Galutinis rizikos lygis],"")</f>
        <v/>
      </c>
      <c r="G12" s="278">
        <f>_xlfn.XLOOKUP(B12,Rizikos_registras[Registro Nr.],Rizikos_registras[Rizikos valdymo būdas],"")</f>
        <v>0</v>
      </c>
      <c r="H12" s="184" t="str">
        <f>_xlfn.LET(_xlpm.priemones,_xlfn.XLOOKUP(B12,Rizikos_registras[Registro Nr.],Rizikos_registras[Rizikos valdymo būdo ir priemonių aprašymas],""),IF(_xlpm.priemones=0,"",_xlpm.priemones))</f>
        <v/>
      </c>
      <c r="I12" s="278">
        <f>_xlfn.XLOOKUP(B12,Rizikos_registras[Registro Nr.],Rizikos_registras[Turto/Proceso savininkas(-ai)],"")</f>
        <v>0</v>
      </c>
      <c r="J12" s="278">
        <f>_xlfn.XLOOKUP(B12,Rizikos_registras[Registro Nr.],Rizikos_registras[Rizikos savininkas(-ai)],"")</f>
        <v>0</v>
      </c>
      <c r="K12" s="104"/>
      <c r="L12" s="282"/>
      <c r="M12" s="527"/>
      <c r="N12" s="104"/>
      <c r="O12" s="528"/>
    </row>
    <row r="13" spans="2:15" x14ac:dyDescent="0.3">
      <c r="B13" s="280" t="s">
        <v>1855</v>
      </c>
      <c r="C13" s="104">
        <f>_xlfn.XLOOKUP(B13,Rizikos_registras[Registro Nr.],Rizikos_registras[Rizikos aprašymas],"")</f>
        <v>0</v>
      </c>
      <c r="D13" s="526" t="str">
        <f>_xlfn.XLOOKUP(B13,Rizikos_registras[Registro Nr.],Rizikos_registras[Prigimtinis rizikos lygis],"")</f>
        <v/>
      </c>
      <c r="E13" s="526" t="str">
        <f>_xlfn.XLOOKUP(B13,Rizikos_registras[Registro Nr.],Rizikos_registras[Dabartinis rizikos lygis],"")</f>
        <v/>
      </c>
      <c r="F13" s="526" t="str">
        <f>_xlfn.XLOOKUP(B13,Rizikos_registras[Registro Nr.],Rizikos_registras[Galutinis rizikos lygis],"")</f>
        <v/>
      </c>
      <c r="G13" s="278">
        <f>_xlfn.XLOOKUP(B13,Rizikos_registras[Registro Nr.],Rizikos_registras[Rizikos valdymo būdas],"")</f>
        <v>0</v>
      </c>
      <c r="H13" s="184" t="str">
        <f>_xlfn.LET(_xlpm.priemones,_xlfn.XLOOKUP(B13,Rizikos_registras[Registro Nr.],Rizikos_registras[Rizikos valdymo būdo ir priemonių aprašymas],""),IF(_xlpm.priemones=0,"",_xlpm.priemones))</f>
        <v/>
      </c>
      <c r="I13" s="278">
        <f>_xlfn.XLOOKUP(B13,Rizikos_registras[Registro Nr.],Rizikos_registras[Turto/Proceso savininkas(-ai)],"")</f>
        <v>0</v>
      </c>
      <c r="J13" s="278">
        <f>_xlfn.XLOOKUP(B13,Rizikos_registras[Registro Nr.],Rizikos_registras[Rizikos savininkas(-ai)],"")</f>
        <v>0</v>
      </c>
      <c r="K13" s="104"/>
      <c r="L13" s="282"/>
      <c r="M13" s="527"/>
      <c r="N13" s="104"/>
      <c r="O13" s="528"/>
    </row>
    <row r="14" spans="2:15" x14ac:dyDescent="0.3">
      <c r="B14" s="280" t="s">
        <v>1856</v>
      </c>
      <c r="C14" s="104">
        <f>_xlfn.XLOOKUP(B14,Rizikos_registras[Registro Nr.],Rizikos_registras[Rizikos aprašymas],"")</f>
        <v>0</v>
      </c>
      <c r="D14" s="526" t="str">
        <f>_xlfn.XLOOKUP(B14,Rizikos_registras[Registro Nr.],Rizikos_registras[Prigimtinis rizikos lygis],"")</f>
        <v/>
      </c>
      <c r="E14" s="526" t="str">
        <f>_xlfn.XLOOKUP(B14,Rizikos_registras[Registro Nr.],Rizikos_registras[Dabartinis rizikos lygis],"")</f>
        <v/>
      </c>
      <c r="F14" s="526" t="str">
        <f>_xlfn.XLOOKUP(B14,Rizikos_registras[Registro Nr.],Rizikos_registras[Galutinis rizikos lygis],"")</f>
        <v/>
      </c>
      <c r="G14" s="278">
        <f>_xlfn.XLOOKUP(B14,Rizikos_registras[Registro Nr.],Rizikos_registras[Rizikos valdymo būdas],"")</f>
        <v>0</v>
      </c>
      <c r="H14" s="184" t="str">
        <f>_xlfn.LET(_xlpm.priemones,_xlfn.XLOOKUP(B14,Rizikos_registras[Registro Nr.],Rizikos_registras[Rizikos valdymo būdo ir priemonių aprašymas],""),IF(_xlpm.priemones=0,"",_xlpm.priemones))</f>
        <v/>
      </c>
      <c r="I14" s="278">
        <f>_xlfn.XLOOKUP(B14,Rizikos_registras[Registro Nr.],Rizikos_registras[Turto/Proceso savininkas(-ai)],"")</f>
        <v>0</v>
      </c>
      <c r="J14" s="278">
        <f>_xlfn.XLOOKUP(B14,Rizikos_registras[Registro Nr.],Rizikos_registras[Rizikos savininkas(-ai)],"")</f>
        <v>0</v>
      </c>
      <c r="K14" s="104"/>
      <c r="L14" s="282"/>
      <c r="M14" s="527"/>
      <c r="N14" s="104"/>
      <c r="O14" s="528"/>
    </row>
    <row r="15" spans="2:15" x14ac:dyDescent="0.3">
      <c r="B15" s="280" t="s">
        <v>1857</v>
      </c>
      <c r="C15" s="104">
        <f>_xlfn.XLOOKUP(B15,Rizikos_registras[Registro Nr.],Rizikos_registras[Rizikos aprašymas],"")</f>
        <v>0</v>
      </c>
      <c r="D15" s="526" t="str">
        <f>_xlfn.XLOOKUP(B15,Rizikos_registras[Registro Nr.],Rizikos_registras[Prigimtinis rizikos lygis],"")</f>
        <v/>
      </c>
      <c r="E15" s="526" t="str">
        <f>_xlfn.XLOOKUP(B15,Rizikos_registras[Registro Nr.],Rizikos_registras[Dabartinis rizikos lygis],"")</f>
        <v/>
      </c>
      <c r="F15" s="526" t="str">
        <f>_xlfn.XLOOKUP(B15,Rizikos_registras[Registro Nr.],Rizikos_registras[Galutinis rizikos lygis],"")</f>
        <v/>
      </c>
      <c r="G15" s="278">
        <f>_xlfn.XLOOKUP(B15,Rizikos_registras[Registro Nr.],Rizikos_registras[Rizikos valdymo būdas],"")</f>
        <v>0</v>
      </c>
      <c r="H15" s="184" t="str">
        <f>_xlfn.LET(_xlpm.priemones,_xlfn.XLOOKUP(B15,Rizikos_registras[Registro Nr.],Rizikos_registras[Rizikos valdymo būdo ir priemonių aprašymas],""),IF(_xlpm.priemones=0,"",_xlpm.priemones))</f>
        <v/>
      </c>
      <c r="I15" s="278">
        <f>_xlfn.XLOOKUP(B15,Rizikos_registras[Registro Nr.],Rizikos_registras[Turto/Proceso savininkas(-ai)],"")</f>
        <v>0</v>
      </c>
      <c r="J15" s="278">
        <f>_xlfn.XLOOKUP(B15,Rizikos_registras[Registro Nr.],Rizikos_registras[Rizikos savininkas(-ai)],"")</f>
        <v>0</v>
      </c>
      <c r="K15" s="104"/>
      <c r="L15" s="282"/>
      <c r="M15" s="527"/>
      <c r="N15" s="104"/>
      <c r="O15" s="528"/>
    </row>
    <row r="16" spans="2:15" x14ac:dyDescent="0.3">
      <c r="B16" s="280" t="s">
        <v>1858</v>
      </c>
      <c r="C16" s="104">
        <f>_xlfn.XLOOKUP(B16,Rizikos_registras[Registro Nr.],Rizikos_registras[Rizikos aprašymas],"")</f>
        <v>0</v>
      </c>
      <c r="D16" s="526" t="str">
        <f>_xlfn.XLOOKUP(B16,Rizikos_registras[Registro Nr.],Rizikos_registras[Prigimtinis rizikos lygis],"")</f>
        <v/>
      </c>
      <c r="E16" s="526" t="str">
        <f>_xlfn.XLOOKUP(B16,Rizikos_registras[Registro Nr.],Rizikos_registras[Dabartinis rizikos lygis],"")</f>
        <v/>
      </c>
      <c r="F16" s="526" t="str">
        <f>_xlfn.XLOOKUP(B16,Rizikos_registras[Registro Nr.],Rizikos_registras[Galutinis rizikos lygis],"")</f>
        <v/>
      </c>
      <c r="G16" s="278">
        <f>_xlfn.XLOOKUP(B16,Rizikos_registras[Registro Nr.],Rizikos_registras[Rizikos valdymo būdas],"")</f>
        <v>0</v>
      </c>
      <c r="H16" s="184" t="str">
        <f>_xlfn.LET(_xlpm.priemones,_xlfn.XLOOKUP(B16,Rizikos_registras[Registro Nr.],Rizikos_registras[Rizikos valdymo būdo ir priemonių aprašymas],""),IF(_xlpm.priemones=0,"",_xlpm.priemones))</f>
        <v/>
      </c>
      <c r="I16" s="278">
        <f>_xlfn.XLOOKUP(B16,Rizikos_registras[Registro Nr.],Rizikos_registras[Turto/Proceso savininkas(-ai)],"")</f>
        <v>0</v>
      </c>
      <c r="J16" s="278">
        <f>_xlfn.XLOOKUP(B16,Rizikos_registras[Registro Nr.],Rizikos_registras[Rizikos savininkas(-ai)],"")</f>
        <v>0</v>
      </c>
      <c r="K16" s="104"/>
      <c r="L16" s="282"/>
      <c r="M16" s="527"/>
      <c r="N16" s="104"/>
      <c r="O16" s="528"/>
    </row>
    <row r="17" spans="2:15" x14ac:dyDescent="0.3">
      <c r="B17" s="280" t="s">
        <v>1859</v>
      </c>
      <c r="C17" s="104">
        <f>_xlfn.XLOOKUP(B17,Rizikos_registras[Registro Nr.],Rizikos_registras[Rizikos aprašymas],"")</f>
        <v>0</v>
      </c>
      <c r="D17" s="526" t="str">
        <f>_xlfn.XLOOKUP(B17,Rizikos_registras[Registro Nr.],Rizikos_registras[Prigimtinis rizikos lygis],"")</f>
        <v/>
      </c>
      <c r="E17" s="526" t="str">
        <f>_xlfn.XLOOKUP(B17,Rizikos_registras[Registro Nr.],Rizikos_registras[Dabartinis rizikos lygis],"")</f>
        <v/>
      </c>
      <c r="F17" s="526" t="str">
        <f>_xlfn.XLOOKUP(B17,Rizikos_registras[Registro Nr.],Rizikos_registras[Galutinis rizikos lygis],"")</f>
        <v/>
      </c>
      <c r="G17" s="278">
        <f>_xlfn.XLOOKUP(B17,Rizikos_registras[Registro Nr.],Rizikos_registras[Rizikos valdymo būdas],"")</f>
        <v>0</v>
      </c>
      <c r="H17" s="184" t="str">
        <f>_xlfn.LET(_xlpm.priemones,_xlfn.XLOOKUP(B17,Rizikos_registras[Registro Nr.],Rizikos_registras[Rizikos valdymo būdo ir priemonių aprašymas],""),IF(_xlpm.priemones=0,"",_xlpm.priemones))</f>
        <v/>
      </c>
      <c r="I17" s="278">
        <f>_xlfn.XLOOKUP(B17,Rizikos_registras[Registro Nr.],Rizikos_registras[Turto/Proceso savininkas(-ai)],"")</f>
        <v>0</v>
      </c>
      <c r="J17" s="278">
        <f>_xlfn.XLOOKUP(B17,Rizikos_registras[Registro Nr.],Rizikos_registras[Rizikos savininkas(-ai)],"")</f>
        <v>0</v>
      </c>
      <c r="K17" s="104"/>
      <c r="L17" s="282"/>
      <c r="M17" s="527"/>
      <c r="N17" s="104"/>
      <c r="O17" s="528"/>
    </row>
    <row r="18" spans="2:15" x14ac:dyDescent="0.3">
      <c r="B18" s="280" t="s">
        <v>1860</v>
      </c>
      <c r="C18" s="104">
        <f>_xlfn.XLOOKUP(B18,Rizikos_registras[Registro Nr.],Rizikos_registras[Rizikos aprašymas],"")</f>
        <v>0</v>
      </c>
      <c r="D18" s="526" t="str">
        <f>_xlfn.XLOOKUP(B18,Rizikos_registras[Registro Nr.],Rizikos_registras[Prigimtinis rizikos lygis],"")</f>
        <v/>
      </c>
      <c r="E18" s="526" t="str">
        <f>_xlfn.XLOOKUP(B18,Rizikos_registras[Registro Nr.],Rizikos_registras[Dabartinis rizikos lygis],"")</f>
        <v/>
      </c>
      <c r="F18" s="526" t="str">
        <f>_xlfn.XLOOKUP(B18,Rizikos_registras[Registro Nr.],Rizikos_registras[Galutinis rizikos lygis],"")</f>
        <v/>
      </c>
      <c r="G18" s="278">
        <f>_xlfn.XLOOKUP(B18,Rizikos_registras[Registro Nr.],Rizikos_registras[Rizikos valdymo būdas],"")</f>
        <v>0</v>
      </c>
      <c r="H18" s="184" t="str">
        <f>_xlfn.LET(_xlpm.priemones,_xlfn.XLOOKUP(B18,Rizikos_registras[Registro Nr.],Rizikos_registras[Rizikos valdymo būdo ir priemonių aprašymas],""),IF(_xlpm.priemones=0,"",_xlpm.priemones))</f>
        <v/>
      </c>
      <c r="I18" s="278">
        <f>_xlfn.XLOOKUP(B18,Rizikos_registras[Registro Nr.],Rizikos_registras[Turto/Proceso savininkas(-ai)],"")</f>
        <v>0</v>
      </c>
      <c r="J18" s="278">
        <f>_xlfn.XLOOKUP(B18,Rizikos_registras[Registro Nr.],Rizikos_registras[Rizikos savininkas(-ai)],"")</f>
        <v>0</v>
      </c>
      <c r="K18" s="104"/>
      <c r="L18" s="282"/>
      <c r="M18" s="527"/>
      <c r="N18" s="104"/>
      <c r="O18" s="528"/>
    </row>
  </sheetData>
  <mergeCells count="3">
    <mergeCell ref="B2:H2"/>
    <mergeCell ref="B5:F5"/>
    <mergeCell ref="C4:H4"/>
  </mergeCells>
  <phoneticPr fontId="12" type="noConversion"/>
  <conditionalFormatting sqref="D9:F18">
    <cfRule type="expression" dxfId="5" priority="1" stopIfTrue="1">
      <formula>D9=0</formula>
    </cfRule>
    <cfRule type="expression" dxfId="4" priority="2" stopIfTrue="1">
      <formula>D9&lt;3</formula>
    </cfRule>
    <cfRule type="expression" dxfId="3" priority="3" stopIfTrue="1">
      <formula>D9&lt;6</formula>
    </cfRule>
    <cfRule type="expression" dxfId="2" priority="4" stopIfTrue="1">
      <formula>D9&lt;11</formula>
    </cfRule>
    <cfRule type="expression" dxfId="1" priority="5" stopIfTrue="1">
      <formula>D9&lt;20</formula>
    </cfRule>
    <cfRule type="expression" dxfId="0" priority="6" stopIfTrue="1">
      <formula>D9&lt;26</formula>
    </cfRule>
  </conditionalFormatting>
  <dataValidations count="3">
    <dataValidation type="list" allowBlank="1" showInputMessage="1" showErrorMessage="1" sqref="B9:B18" xr:uid="{E979F63E-50B8-4530-9355-E7D5026B319F}">
      <formula1>INDIRECT("Rizikos_registras[Registro Nr.]")</formula1>
    </dataValidation>
    <dataValidation type="list" allowBlank="1" showInputMessage="1" showErrorMessage="1" sqref="O9:O18" xr:uid="{37900920-71CB-4B99-9F23-4EBBD754B6ED}">
      <formula1>"Nepradėta,Planavimas,Implementacija,Užbaigta"</formula1>
    </dataValidation>
    <dataValidation type="list" allowBlank="1" showInputMessage="1" showErrorMessage="1" sqref="M9:M18" xr:uid="{DA14E474-94E2-4E8E-B2B6-C77688F68828}">
      <formula1>"Nepradėta,Planuojama,Laukiama patvirtinimo,Patvirtinta"</formula1>
    </dataValidation>
  </dataValidations>
  <pageMargins left="0.75" right="0.75" top="1" bottom="1" header="0.5" footer="0.5"/>
  <tableParts count="1">
    <tablePart r:id="rId1"/>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499984740745262"/>
  </sheetPr>
  <dimension ref="B2:K13"/>
  <sheetViews>
    <sheetView showGridLines="0" workbookViewId="0">
      <selection activeCell="G29" sqref="G29:G30"/>
    </sheetView>
  </sheetViews>
  <sheetFormatPr defaultRowHeight="14.4" x14ac:dyDescent="0.3"/>
  <cols>
    <col min="2" max="2" width="10.5546875" customWidth="1"/>
    <col min="3" max="3" width="18.44140625" customWidth="1"/>
    <col min="4" max="4" width="69.109375" customWidth="1"/>
    <col min="5" max="5" width="14" customWidth="1"/>
    <col min="7" max="7" width="28.44140625" customWidth="1"/>
  </cols>
  <sheetData>
    <row r="2" spans="2:11" ht="23.4" x14ac:dyDescent="0.3">
      <c r="B2" s="696" t="s">
        <v>1759</v>
      </c>
      <c r="C2" s="696"/>
      <c r="D2" s="696"/>
      <c r="E2" s="696"/>
      <c r="F2" s="696"/>
      <c r="G2" s="696"/>
      <c r="H2" s="696"/>
      <c r="I2" s="696"/>
      <c r="J2" s="696"/>
      <c r="K2" s="696"/>
    </row>
    <row r="4" spans="2:11" x14ac:dyDescent="0.3">
      <c r="B4" s="3" t="s">
        <v>1344</v>
      </c>
      <c r="C4" s="1"/>
    </row>
    <row r="5" spans="2:11" ht="88.95" customHeight="1" x14ac:dyDescent="0.3">
      <c r="B5" s="654" t="s">
        <v>1760</v>
      </c>
      <c r="C5" s="655"/>
      <c r="D5" s="655"/>
      <c r="E5" s="656"/>
      <c r="F5" s="30"/>
      <c r="G5" s="30"/>
    </row>
    <row r="6" spans="2:11" ht="15" thickBot="1" x14ac:dyDescent="0.35"/>
    <row r="7" spans="2:11" ht="31.2" customHeight="1" thickBot="1" x14ac:dyDescent="0.35">
      <c r="B7" s="712" t="s">
        <v>1761</v>
      </c>
      <c r="C7" s="713"/>
    </row>
    <row r="8" spans="2:11" ht="69" customHeight="1" thickBot="1" x14ac:dyDescent="0.35">
      <c r="B8" s="714"/>
      <c r="C8" s="715"/>
    </row>
    <row r="13" spans="2:11" x14ac:dyDescent="0.3">
      <c r="C13" s="49"/>
    </row>
  </sheetData>
  <mergeCells count="4">
    <mergeCell ref="B2:K2"/>
    <mergeCell ref="B5:E5"/>
    <mergeCell ref="B7:C7"/>
    <mergeCell ref="B8:C8"/>
  </mergeCells>
  <pageMargins left="0.75" right="0.75" top="1" bottom="1" header="0.5" footer="0.5"/>
  <pageSetup orientation="portrait" r:id="rId1"/>
  <drawing r:id="rId2"/>
  <legacyDrawing r:id="rId3"/>
  <oleObjects>
    <mc:AlternateContent xmlns:mc="http://schemas.openxmlformats.org/markup-compatibility/2006">
      <mc:Choice Requires="x14">
        <oleObject progId="Document" dvAspect="DVASPECT_ICON" shapeId="1028" r:id="rId4">
          <objectPr defaultSize="0" autoPict="0" r:id="rId5">
            <anchor moveWithCells="1">
              <from>
                <xdr:col>1</xdr:col>
                <xdr:colOff>0</xdr:colOff>
                <xdr:row>7</xdr:row>
                <xdr:rowOff>0</xdr:rowOff>
              </from>
              <to>
                <xdr:col>2</xdr:col>
                <xdr:colOff>396240</xdr:colOff>
                <xdr:row>7</xdr:row>
                <xdr:rowOff>838200</xdr:rowOff>
              </to>
            </anchor>
          </objectPr>
        </oleObject>
      </mc:Choice>
      <mc:Fallback>
        <oleObject progId="Document" dvAspect="DVASPECT_ICON" shapeId="1028" r:id="rId4"/>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499984740745262"/>
  </sheetPr>
  <dimension ref="B2:H19"/>
  <sheetViews>
    <sheetView showGridLines="0" workbookViewId="0">
      <selection activeCell="B12" sqref="B12"/>
    </sheetView>
  </sheetViews>
  <sheetFormatPr defaultRowHeight="14.4" x14ac:dyDescent="0.3"/>
  <cols>
    <col min="1" max="1" width="8.5546875" customWidth="1"/>
    <col min="2" max="2" width="28.6640625" customWidth="1"/>
    <col min="3" max="3" width="20.88671875" customWidth="1"/>
    <col min="4" max="4" width="39" customWidth="1"/>
    <col min="5" max="5" width="36.44140625" customWidth="1"/>
    <col min="7" max="7" width="41.5546875" customWidth="1"/>
  </cols>
  <sheetData>
    <row r="2" spans="2:8" ht="23.4" x14ac:dyDescent="0.3">
      <c r="B2" s="696" t="s">
        <v>1762</v>
      </c>
      <c r="C2" s="696"/>
      <c r="D2" s="696"/>
      <c r="E2" s="696"/>
      <c r="F2" s="696"/>
      <c r="G2" s="696"/>
    </row>
    <row r="3" spans="2:8" ht="17.399999999999999" customHeight="1" x14ac:dyDescent="0.3">
      <c r="B3" s="11"/>
      <c r="C3" s="11"/>
      <c r="D3" s="11"/>
      <c r="E3" s="11"/>
      <c r="F3" s="11"/>
      <c r="G3" s="11"/>
    </row>
    <row r="4" spans="2:8" x14ac:dyDescent="0.3">
      <c r="B4" s="3" t="s">
        <v>1344</v>
      </c>
      <c r="C4" s="711"/>
      <c r="D4" s="711"/>
      <c r="E4" s="711"/>
      <c r="F4" s="711"/>
      <c r="G4" s="711"/>
      <c r="H4" s="711"/>
    </row>
    <row r="5" spans="2:8" ht="54" customHeight="1" x14ac:dyDescent="0.3">
      <c r="B5" s="654" t="s">
        <v>1763</v>
      </c>
      <c r="C5" s="655"/>
      <c r="D5" s="655"/>
      <c r="E5" s="655"/>
      <c r="F5" s="656"/>
    </row>
    <row r="6" spans="2:8" ht="18.600000000000001" customHeight="1" thickBot="1" x14ac:dyDescent="0.35">
      <c r="B6" s="11"/>
      <c r="C6" s="11"/>
      <c r="D6" s="11"/>
      <c r="E6" s="11"/>
      <c r="F6" s="11"/>
      <c r="G6" s="11"/>
    </row>
    <row r="7" spans="2:8" ht="29.4" thickBot="1" x14ac:dyDescent="0.35">
      <c r="B7" s="76" t="s">
        <v>1764</v>
      </c>
      <c r="C7" s="77" t="s">
        <v>1765</v>
      </c>
      <c r="D7" s="77" t="s">
        <v>1766</v>
      </c>
      <c r="E7" s="78" t="s">
        <v>1767</v>
      </c>
    </row>
    <row r="8" spans="2:8" ht="28.8" x14ac:dyDescent="0.3">
      <c r="B8" s="716" t="s">
        <v>1768</v>
      </c>
      <c r="C8" s="529" t="s">
        <v>1769</v>
      </c>
      <c r="D8" s="150" t="s">
        <v>1770</v>
      </c>
      <c r="E8" s="112" t="s">
        <v>1771</v>
      </c>
    </row>
    <row r="9" spans="2:8" ht="28.8" x14ac:dyDescent="0.3">
      <c r="B9" s="716"/>
      <c r="C9" s="530" t="s">
        <v>1772</v>
      </c>
      <c r="D9" s="122" t="s">
        <v>1773</v>
      </c>
      <c r="E9" s="52" t="s">
        <v>1774</v>
      </c>
    </row>
    <row r="10" spans="2:8" ht="28.8" x14ac:dyDescent="0.3">
      <c r="B10" s="716"/>
      <c r="C10" s="530" t="s">
        <v>1775</v>
      </c>
      <c r="D10" s="122" t="s">
        <v>1776</v>
      </c>
      <c r="E10" s="52" t="s">
        <v>1777</v>
      </c>
    </row>
    <row r="11" spans="2:8" ht="43.2" x14ac:dyDescent="0.3">
      <c r="B11" s="717"/>
      <c r="C11" s="530" t="s">
        <v>1778</v>
      </c>
      <c r="D11" s="122" t="s">
        <v>1779</v>
      </c>
      <c r="E11" s="52" t="s">
        <v>1780</v>
      </c>
    </row>
    <row r="12" spans="2:8" ht="43.2" x14ac:dyDescent="0.3">
      <c r="B12" s="152" t="s">
        <v>1781</v>
      </c>
      <c r="C12" s="496" t="s">
        <v>1782</v>
      </c>
      <c r="D12" s="122" t="s">
        <v>1783</v>
      </c>
      <c r="E12" s="52" t="s">
        <v>1784</v>
      </c>
    </row>
    <row r="13" spans="2:8" ht="28.8" x14ac:dyDescent="0.3">
      <c r="B13" s="148" t="s">
        <v>1785</v>
      </c>
      <c r="C13" s="496" t="s">
        <v>1786</v>
      </c>
      <c r="D13" s="122" t="s">
        <v>1787</v>
      </c>
      <c r="E13" s="52" t="s">
        <v>1788</v>
      </c>
    </row>
    <row r="14" spans="2:8" ht="28.8" x14ac:dyDescent="0.3">
      <c r="B14" s="148" t="s">
        <v>1789</v>
      </c>
      <c r="C14" s="496" t="s">
        <v>1790</v>
      </c>
      <c r="D14" s="122" t="s">
        <v>1791</v>
      </c>
      <c r="E14" s="52" t="s">
        <v>1792</v>
      </c>
    </row>
    <row r="15" spans="2:8" ht="28.8" x14ac:dyDescent="0.3">
      <c r="B15" s="148" t="s">
        <v>1793</v>
      </c>
      <c r="C15" s="496" t="s">
        <v>1794</v>
      </c>
      <c r="D15" s="122" t="s">
        <v>1795</v>
      </c>
      <c r="E15" s="52" t="s">
        <v>1796</v>
      </c>
    </row>
    <row r="16" spans="2:8" ht="43.2" x14ac:dyDescent="0.3">
      <c r="B16" s="148" t="s">
        <v>1797</v>
      </c>
      <c r="C16" s="496" t="s">
        <v>1798</v>
      </c>
      <c r="D16" s="122" t="s">
        <v>1799</v>
      </c>
      <c r="E16" s="52" t="s">
        <v>1800</v>
      </c>
    </row>
    <row r="17" spans="2:5" ht="43.2" x14ac:dyDescent="0.3">
      <c r="B17" s="148" t="s">
        <v>1801</v>
      </c>
      <c r="C17" s="496" t="s">
        <v>1802</v>
      </c>
      <c r="D17" s="122" t="s">
        <v>1803</v>
      </c>
      <c r="E17" s="52" t="s">
        <v>1804</v>
      </c>
    </row>
    <row r="18" spans="2:5" ht="43.2" x14ac:dyDescent="0.3">
      <c r="B18" s="148" t="s">
        <v>1805</v>
      </c>
      <c r="C18" s="496" t="s">
        <v>1806</v>
      </c>
      <c r="D18" s="122" t="s">
        <v>1807</v>
      </c>
      <c r="E18" s="52" t="s">
        <v>1808</v>
      </c>
    </row>
    <row r="19" spans="2:5" ht="58.2" thickBot="1" x14ac:dyDescent="0.35">
      <c r="B19" s="149" t="s">
        <v>1809</v>
      </c>
      <c r="C19" s="531" t="s">
        <v>1810</v>
      </c>
      <c r="D19" s="153" t="s">
        <v>1811</v>
      </c>
      <c r="E19" s="154" t="s">
        <v>1812</v>
      </c>
    </row>
  </sheetData>
  <mergeCells count="5">
    <mergeCell ref="B8:B11"/>
    <mergeCell ref="B2:D2"/>
    <mergeCell ref="E2:G2"/>
    <mergeCell ref="C4:H4"/>
    <mergeCell ref="B5:F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B73A-8020-447D-B98F-DE4BA748051A}">
  <sheetPr>
    <tabColor theme="6" tint="-0.499984740745262"/>
  </sheetPr>
  <dimension ref="B2:K19"/>
  <sheetViews>
    <sheetView showGridLines="0" zoomScale="80" zoomScaleNormal="80" workbookViewId="0">
      <selection activeCell="C4" sqref="C4"/>
    </sheetView>
  </sheetViews>
  <sheetFormatPr defaultRowHeight="14.4" x14ac:dyDescent="0.3"/>
  <cols>
    <col min="2" max="2" width="12" customWidth="1"/>
    <col min="3" max="3" width="28.44140625" customWidth="1"/>
    <col min="4" max="4" width="45.33203125" customWidth="1"/>
    <col min="5" max="5" width="38.33203125" customWidth="1"/>
    <col min="7" max="7" width="43.5546875" customWidth="1"/>
  </cols>
  <sheetData>
    <row r="2" spans="2:11" ht="23.4" x14ac:dyDescent="0.3">
      <c r="B2" s="696" t="s">
        <v>1813</v>
      </c>
      <c r="C2" s="696"/>
      <c r="D2" s="696"/>
      <c r="E2" s="696"/>
      <c r="F2" s="696"/>
      <c r="G2" s="696"/>
      <c r="H2" s="696"/>
      <c r="I2" s="696"/>
      <c r="J2" s="696"/>
      <c r="K2" s="696"/>
    </row>
    <row r="4" spans="2:11" x14ac:dyDescent="0.3">
      <c r="B4" s="3" t="s">
        <v>1344</v>
      </c>
      <c r="C4" s="1"/>
    </row>
    <row r="5" spans="2:11" ht="99" customHeight="1" x14ac:dyDescent="0.3">
      <c r="B5" s="654" t="s">
        <v>1814</v>
      </c>
      <c r="C5" s="655"/>
      <c r="D5" s="655"/>
      <c r="E5" s="656"/>
      <c r="F5" s="30"/>
      <c r="G5" s="30"/>
    </row>
    <row r="9" spans="2:11" x14ac:dyDescent="0.3">
      <c r="B9" s="4" t="s">
        <v>1815</v>
      </c>
    </row>
    <row r="10" spans="2:11" ht="150.9" customHeight="1" x14ac:dyDescent="0.3">
      <c r="B10" s="654" t="s">
        <v>1816</v>
      </c>
      <c r="C10" s="655"/>
      <c r="D10" s="655"/>
      <c r="E10" s="656"/>
    </row>
    <row r="12" spans="2:11" ht="15" thickBot="1" x14ac:dyDescent="0.35">
      <c r="B12" s="4" t="s">
        <v>1817</v>
      </c>
    </row>
    <row r="13" spans="2:11" ht="15" thickBot="1" x14ac:dyDescent="0.35">
      <c r="B13" s="231" t="s">
        <v>1818</v>
      </c>
      <c r="C13" s="232" t="s">
        <v>113</v>
      </c>
      <c r="D13" s="233" t="s">
        <v>1819</v>
      </c>
    </row>
    <row r="14" spans="2:11" ht="159.6" customHeight="1" x14ac:dyDescent="0.3">
      <c r="B14" s="262" t="s">
        <v>1820</v>
      </c>
      <c r="C14" s="171" t="s">
        <v>1821</v>
      </c>
      <c r="D14" s="266" t="s">
        <v>1822</v>
      </c>
    </row>
    <row r="15" spans="2:11" ht="57.6" x14ac:dyDescent="0.3">
      <c r="B15" s="263" t="s">
        <v>1823</v>
      </c>
      <c r="C15" s="9" t="s">
        <v>1824</v>
      </c>
      <c r="D15" s="267" t="s">
        <v>1825</v>
      </c>
    </row>
    <row r="16" spans="2:11" ht="43.2" x14ac:dyDescent="0.3">
      <c r="B16" s="263" t="s">
        <v>1826</v>
      </c>
      <c r="C16" s="9" t="s">
        <v>1827</v>
      </c>
      <c r="D16" s="267" t="s">
        <v>1828</v>
      </c>
    </row>
    <row r="17" spans="2:4" ht="115.2" customHeight="1" x14ac:dyDescent="0.3">
      <c r="B17" s="263" t="s">
        <v>1829</v>
      </c>
      <c r="C17" s="9" t="s">
        <v>1830</v>
      </c>
      <c r="D17" s="267" t="s">
        <v>1831</v>
      </c>
    </row>
    <row r="18" spans="2:4" ht="86.4" x14ac:dyDescent="0.3">
      <c r="B18" s="264" t="s">
        <v>1832</v>
      </c>
      <c r="C18" s="9" t="s">
        <v>1833</v>
      </c>
      <c r="D18" s="268" t="s">
        <v>1828</v>
      </c>
    </row>
    <row r="19" spans="2:4" ht="120.75" customHeight="1" thickBot="1" x14ac:dyDescent="0.35">
      <c r="B19" s="265" t="s">
        <v>1834</v>
      </c>
      <c r="C19" s="532" t="s">
        <v>1835</v>
      </c>
      <c r="D19" s="269" t="s">
        <v>1836</v>
      </c>
    </row>
  </sheetData>
  <mergeCells count="3">
    <mergeCell ref="B10:E10"/>
    <mergeCell ref="B2:K2"/>
    <mergeCell ref="B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B3B41-6EB2-4BB1-854A-D0677E886790}">
  <sheetPr>
    <tabColor theme="6" tint="-0.499984740745262"/>
  </sheetPr>
  <dimension ref="B1:V26"/>
  <sheetViews>
    <sheetView showGridLines="0" zoomScaleNormal="100" workbookViewId="0">
      <selection activeCell="C10" sqref="C10"/>
    </sheetView>
  </sheetViews>
  <sheetFormatPr defaultRowHeight="14.4" x14ac:dyDescent="0.3"/>
  <cols>
    <col min="2" max="2" width="14.6640625" customWidth="1"/>
    <col min="3" max="3" width="11.5546875" customWidth="1"/>
    <col min="4" max="4" width="20.6640625" customWidth="1"/>
    <col min="5" max="5" width="25.88671875" customWidth="1"/>
    <col min="6" max="6" width="21.5546875" customWidth="1"/>
    <col min="7" max="8" width="20.6640625" customWidth="1"/>
    <col min="9" max="9" width="64.6640625" bestFit="1" customWidth="1"/>
    <col min="10" max="11" width="29.109375" customWidth="1"/>
    <col min="12" max="12" width="25.88671875" customWidth="1"/>
    <col min="13" max="13" width="46.6640625" customWidth="1"/>
    <col min="14" max="15" width="28.5546875" customWidth="1"/>
    <col min="16" max="16" width="25.33203125" customWidth="1"/>
    <col min="17" max="17" width="26.6640625" customWidth="1"/>
    <col min="18" max="18" width="25.6640625" customWidth="1"/>
    <col min="19" max="19" width="57" customWidth="1"/>
    <col min="20" max="20" width="28" customWidth="1"/>
    <col min="21" max="21" width="28.44140625" customWidth="1"/>
    <col min="22" max="22" width="23.88671875" customWidth="1"/>
  </cols>
  <sheetData>
    <row r="1" spans="2:22" x14ac:dyDescent="0.3">
      <c r="B1" s="1"/>
      <c r="C1" s="1"/>
      <c r="D1" s="1"/>
      <c r="E1" s="1"/>
      <c r="F1" s="1"/>
    </row>
    <row r="2" spans="2:22" ht="23.4" x14ac:dyDescent="0.3">
      <c r="B2" s="696" t="s">
        <v>124</v>
      </c>
      <c r="C2" s="696"/>
      <c r="D2" s="696"/>
      <c r="E2" s="696"/>
      <c r="F2" s="696"/>
      <c r="G2" s="696"/>
      <c r="H2" s="11"/>
    </row>
    <row r="3" spans="2:22" x14ac:dyDescent="0.3">
      <c r="B3" s="1"/>
      <c r="C3" s="1"/>
      <c r="D3" s="1"/>
      <c r="E3" s="1"/>
      <c r="F3" s="1"/>
    </row>
    <row r="4" spans="2:22" x14ac:dyDescent="0.3">
      <c r="B4" s="3" t="s">
        <v>1344</v>
      </c>
      <c r="C4" s="3"/>
      <c r="D4" s="1"/>
      <c r="E4" s="1"/>
      <c r="F4" s="1"/>
    </row>
    <row r="5" spans="2:22" ht="154.05000000000001" customHeight="1" x14ac:dyDescent="0.3">
      <c r="B5" s="587" t="s">
        <v>125</v>
      </c>
      <c r="C5" s="587"/>
      <c r="D5" s="587"/>
      <c r="E5" s="587"/>
      <c r="F5" s="587"/>
      <c r="G5" s="587"/>
      <c r="H5" s="587"/>
      <c r="I5" s="587"/>
    </row>
    <row r="6" spans="2:22" ht="15" thickBot="1" x14ac:dyDescent="0.35"/>
    <row r="7" spans="2:22" ht="15" thickBot="1" x14ac:dyDescent="0.35">
      <c r="B7" s="162">
        <v>1</v>
      </c>
      <c r="C7" s="163">
        <v>2</v>
      </c>
      <c r="D7" s="163">
        <v>3</v>
      </c>
      <c r="E7" s="163">
        <v>4</v>
      </c>
      <c r="F7" s="163">
        <v>5</v>
      </c>
      <c r="G7" s="163">
        <v>6</v>
      </c>
      <c r="H7" s="163">
        <v>7</v>
      </c>
      <c r="I7" s="164">
        <v>8</v>
      </c>
      <c r="J7" s="162">
        <v>9</v>
      </c>
      <c r="K7" s="163">
        <v>10</v>
      </c>
      <c r="L7" s="164">
        <v>11</v>
      </c>
      <c r="M7" s="162">
        <v>12</v>
      </c>
      <c r="N7" s="163">
        <v>13</v>
      </c>
      <c r="O7" s="163">
        <v>14</v>
      </c>
      <c r="P7" s="164">
        <v>15</v>
      </c>
      <c r="Q7" s="165">
        <v>16</v>
      </c>
      <c r="R7" s="163">
        <v>17</v>
      </c>
      <c r="S7" s="163">
        <v>18</v>
      </c>
      <c r="T7" s="163">
        <v>19</v>
      </c>
      <c r="U7" s="163">
        <v>20</v>
      </c>
      <c r="V7" s="164">
        <v>21</v>
      </c>
    </row>
    <row r="8" spans="2:22" ht="14.85" customHeight="1" thickBot="1" x14ac:dyDescent="0.35">
      <c r="B8" s="697" t="s">
        <v>126</v>
      </c>
      <c r="C8" s="698"/>
      <c r="D8" s="698"/>
      <c r="E8" s="698"/>
      <c r="F8" s="698"/>
      <c r="G8" s="698"/>
      <c r="H8" s="698"/>
      <c r="I8" s="699"/>
      <c r="J8" s="690" t="s">
        <v>127</v>
      </c>
      <c r="K8" s="691"/>
      <c r="L8" s="692"/>
      <c r="M8" s="693" t="s">
        <v>128</v>
      </c>
      <c r="N8" s="694"/>
      <c r="O8" s="694"/>
      <c r="P8" s="695"/>
      <c r="Q8" s="687" t="s">
        <v>129</v>
      </c>
      <c r="R8" s="688"/>
      <c r="S8" s="688"/>
      <c r="T8" s="688"/>
      <c r="U8" s="688"/>
      <c r="V8" s="689"/>
    </row>
    <row r="9" spans="2:22" ht="29.4" thickBot="1" x14ac:dyDescent="0.35">
      <c r="B9" s="156" t="s">
        <v>130</v>
      </c>
      <c r="C9" s="157" t="s">
        <v>131</v>
      </c>
      <c r="D9" s="158" t="s">
        <v>132</v>
      </c>
      <c r="E9" s="158" t="s">
        <v>133</v>
      </c>
      <c r="F9" s="159" t="s">
        <v>134</v>
      </c>
      <c r="G9" s="158" t="s">
        <v>135</v>
      </c>
      <c r="H9" s="158" t="s">
        <v>136</v>
      </c>
      <c r="I9" s="166" t="s">
        <v>137</v>
      </c>
      <c r="J9" s="479" t="s">
        <v>138</v>
      </c>
      <c r="K9" s="480" t="s">
        <v>139</v>
      </c>
      <c r="L9" s="481" t="s">
        <v>140</v>
      </c>
      <c r="M9" s="195" t="s">
        <v>141</v>
      </c>
      <c r="N9" s="168" t="s">
        <v>142</v>
      </c>
      <c r="O9" s="168" t="s">
        <v>143</v>
      </c>
      <c r="P9" s="169" t="s">
        <v>144</v>
      </c>
      <c r="Q9" s="167" t="s">
        <v>145</v>
      </c>
      <c r="R9" s="161" t="s">
        <v>146</v>
      </c>
      <c r="S9" s="160" t="s">
        <v>147</v>
      </c>
      <c r="T9" s="160" t="s">
        <v>148</v>
      </c>
      <c r="U9" s="160" t="s">
        <v>149</v>
      </c>
      <c r="V9" s="245" t="s">
        <v>150</v>
      </c>
    </row>
    <row r="10" spans="2:22" x14ac:dyDescent="0.3">
      <c r="B10" s="482" t="s">
        <v>151</v>
      </c>
      <c r="C10" s="483"/>
      <c r="D10" s="483"/>
      <c r="E10" s="483" t="str">
        <f>""&amp;_xlfn.XLOOKUP($C10,Turto_katalogas[Turto Nr.],Turto_katalogas[Turto kategorija],"")</f>
        <v/>
      </c>
      <c r="F10" s="95"/>
      <c r="G10" s="277"/>
      <c r="H10" s="181"/>
      <c r="I10" s="181"/>
      <c r="J10" s="483"/>
      <c r="K10" s="483"/>
      <c r="L10" s="483" t="str">
        <f>IF(J10*K10&gt;0,J10*K10,"")</f>
        <v/>
      </c>
      <c r="M10" s="484"/>
      <c r="N10" s="483"/>
      <c r="O10" s="483"/>
      <c r="P10" s="483" t="str">
        <f>IF(N10*O10&gt;0,N10*O10,"")</f>
        <v/>
      </c>
      <c r="Q10" s="484"/>
      <c r="R10" s="483"/>
      <c r="S10" s="485"/>
      <c r="T10" s="483"/>
      <c r="U10" s="483"/>
      <c r="V10" s="486" t="str">
        <f>IF(T10*U10&gt;0,T10*U10,"")</f>
        <v/>
      </c>
    </row>
    <row r="11" spans="2:22" x14ac:dyDescent="0.3">
      <c r="B11" s="487" t="s">
        <v>154</v>
      </c>
      <c r="C11" s="488"/>
      <c r="D11" s="476"/>
      <c r="E11" s="476" t="str">
        <f>""&amp;_xlfn.XLOOKUP($C11,Turto_katalogas[Turto Nr.],Turto_katalogas[Turto kategorija],"")</f>
        <v/>
      </c>
      <c r="F11" s="151"/>
      <c r="G11" s="277"/>
      <c r="H11" s="182"/>
      <c r="I11" s="182"/>
      <c r="J11" s="476"/>
      <c r="K11" s="476"/>
      <c r="L11" s="476" t="str">
        <f>IF(J11*K11&gt;0,J11*K11,"")</f>
        <v/>
      </c>
      <c r="M11" s="489"/>
      <c r="N11" s="476"/>
      <c r="O11" s="476"/>
      <c r="P11" s="476" t="str">
        <f>IF(N11*O11&gt;0,N11*O11,"")</f>
        <v/>
      </c>
      <c r="Q11" s="490"/>
      <c r="R11" s="476"/>
      <c r="S11" s="489"/>
      <c r="T11" s="476"/>
      <c r="U11" s="476"/>
      <c r="V11" s="477" t="str">
        <f>IF(T11*U11&gt;0,T11*U11,"")</f>
        <v/>
      </c>
    </row>
    <row r="12" spans="2:22" x14ac:dyDescent="0.3">
      <c r="B12" s="275" t="s">
        <v>156</v>
      </c>
      <c r="C12" s="491"/>
      <c r="D12" s="478"/>
      <c r="E12" s="478" t="str">
        <f>""&amp;_xlfn.XLOOKUP($C12,Turto_katalogas[Turto Nr.],Turto_katalogas[Turto kategorija],"")</f>
        <v/>
      </c>
      <c r="F12" s="96"/>
      <c r="G12" s="277"/>
      <c r="H12" s="277"/>
      <c r="I12" s="272"/>
      <c r="J12" s="478"/>
      <c r="K12" s="478"/>
      <c r="L12" s="476" t="str">
        <f t="shared" ref="L12:L13" si="0">IF(J12*K12&gt;0,J12*K12,"")</f>
        <v/>
      </c>
      <c r="M12" s="492"/>
      <c r="N12" s="478"/>
      <c r="O12" s="478"/>
      <c r="P12" s="478" t="str">
        <f t="shared" ref="P12" si="1">IF(N12*O12&gt;0,N12*O12,"")</f>
        <v/>
      </c>
      <c r="Q12" s="276"/>
      <c r="R12" s="274"/>
      <c r="S12" s="9"/>
      <c r="T12" s="273"/>
      <c r="U12" s="476"/>
      <c r="V12" s="477" t="str">
        <f t="shared" ref="V12:V26" si="2">IF(T12*U12&gt;0,T12*U12,"")</f>
        <v/>
      </c>
    </row>
    <row r="13" spans="2:22" x14ac:dyDescent="0.3">
      <c r="B13" s="487" t="s">
        <v>158</v>
      </c>
      <c r="C13" s="478"/>
      <c r="D13" s="478"/>
      <c r="E13" s="478" t="str">
        <f>""&amp;_xlfn.XLOOKUP($C13,Turto_katalogas[Turto Nr.],Turto_katalogas[Turto kategorija],"")</f>
        <v/>
      </c>
      <c r="F13" s="96"/>
      <c r="G13" s="277"/>
      <c r="H13" s="277"/>
      <c r="I13" s="277"/>
      <c r="J13" s="478"/>
      <c r="K13" s="478"/>
      <c r="L13" s="476" t="str">
        <f t="shared" si="0"/>
        <v/>
      </c>
      <c r="M13" s="492"/>
      <c r="N13" s="478"/>
      <c r="O13" s="478"/>
      <c r="P13" s="478" t="str">
        <f>IF(N13*O13&gt;0,N13*O13,"")</f>
        <v/>
      </c>
      <c r="Q13" s="493"/>
      <c r="R13" s="274"/>
      <c r="S13" s="494"/>
      <c r="T13" s="273"/>
      <c r="U13" s="476"/>
      <c r="V13" s="477" t="str">
        <f t="shared" si="2"/>
        <v/>
      </c>
    </row>
    <row r="14" spans="2:22" x14ac:dyDescent="0.3">
      <c r="B14" s="487" t="s">
        <v>1855</v>
      </c>
      <c r="C14" s="478"/>
      <c r="D14" s="478"/>
      <c r="E14" s="478" t="str">
        <f>""&amp;_xlfn.XLOOKUP($C14,Turto_katalogas[Turto Nr.],Turto_katalogas[Turto kategorija],"")</f>
        <v/>
      </c>
      <c r="F14" s="96"/>
      <c r="G14" s="277"/>
      <c r="H14" s="277"/>
      <c r="I14" s="277"/>
      <c r="J14" s="478"/>
      <c r="K14" s="478"/>
      <c r="L14" s="476" t="str">
        <f t="shared" ref="L14:L26" si="3">IF(J14*K14&gt;0,J14*K14,"")</f>
        <v/>
      </c>
      <c r="M14" s="492"/>
      <c r="N14" s="478"/>
      <c r="O14" s="478"/>
      <c r="P14" s="478" t="str">
        <f t="shared" ref="P14:P26" si="4">IF(N14*O14&gt;0,N14*O14,"")</f>
        <v/>
      </c>
      <c r="Q14" s="493"/>
      <c r="R14" s="274"/>
      <c r="S14" s="494"/>
      <c r="T14" s="273"/>
      <c r="U14" s="476"/>
      <c r="V14" s="477" t="str">
        <f t="shared" si="2"/>
        <v/>
      </c>
    </row>
    <row r="15" spans="2:22" x14ac:dyDescent="0.3">
      <c r="B15" s="487" t="s">
        <v>1856</v>
      </c>
      <c r="C15" s="478"/>
      <c r="D15" s="478"/>
      <c r="E15" s="478" t="str">
        <f>""&amp;_xlfn.XLOOKUP($C15,Turto_katalogas[Turto Nr.],Turto_katalogas[Turto kategorija],"")</f>
        <v/>
      </c>
      <c r="F15" s="96"/>
      <c r="G15" s="277"/>
      <c r="H15" s="277"/>
      <c r="I15" s="277"/>
      <c r="J15" s="478"/>
      <c r="K15" s="478"/>
      <c r="L15" s="476" t="str">
        <f t="shared" si="3"/>
        <v/>
      </c>
      <c r="M15" s="492"/>
      <c r="N15" s="478"/>
      <c r="O15" s="478"/>
      <c r="P15" s="478" t="str">
        <f t="shared" si="4"/>
        <v/>
      </c>
      <c r="Q15" s="493"/>
      <c r="R15" s="274"/>
      <c r="S15" s="494"/>
      <c r="T15" s="273"/>
      <c r="U15" s="476"/>
      <c r="V15" s="477" t="str">
        <f t="shared" si="2"/>
        <v/>
      </c>
    </row>
    <row r="16" spans="2:22" x14ac:dyDescent="0.3">
      <c r="B16" s="487" t="s">
        <v>1857</v>
      </c>
      <c r="C16" s="478"/>
      <c r="D16" s="478"/>
      <c r="E16" s="478" t="str">
        <f>""&amp;_xlfn.XLOOKUP($C16,Turto_katalogas[Turto Nr.],Turto_katalogas[Turto kategorija],"")</f>
        <v/>
      </c>
      <c r="F16" s="96"/>
      <c r="G16" s="277"/>
      <c r="H16" s="277"/>
      <c r="I16" s="277"/>
      <c r="J16" s="478"/>
      <c r="K16" s="478"/>
      <c r="L16" s="476" t="str">
        <f t="shared" si="3"/>
        <v/>
      </c>
      <c r="M16" s="492"/>
      <c r="N16" s="478"/>
      <c r="O16" s="478"/>
      <c r="P16" s="478" t="str">
        <f t="shared" si="4"/>
        <v/>
      </c>
      <c r="Q16" s="493"/>
      <c r="R16" s="274"/>
      <c r="S16" s="494"/>
      <c r="T16" s="273"/>
      <c r="U16" s="476"/>
      <c r="V16" s="477" t="str">
        <f t="shared" si="2"/>
        <v/>
      </c>
    </row>
    <row r="17" spans="2:22" x14ac:dyDescent="0.3">
      <c r="B17" s="487" t="s">
        <v>1858</v>
      </c>
      <c r="C17" s="478"/>
      <c r="D17" s="478"/>
      <c r="E17" s="478" t="str">
        <f>""&amp;_xlfn.XLOOKUP($C17,Turto_katalogas[Turto Nr.],Turto_katalogas[Turto kategorija],"")</f>
        <v/>
      </c>
      <c r="F17" s="96"/>
      <c r="G17" s="277"/>
      <c r="H17" s="277"/>
      <c r="I17" s="277"/>
      <c r="J17" s="478"/>
      <c r="K17" s="478"/>
      <c r="L17" s="476" t="str">
        <f t="shared" si="3"/>
        <v/>
      </c>
      <c r="M17" s="492"/>
      <c r="N17" s="478"/>
      <c r="O17" s="478"/>
      <c r="P17" s="478" t="str">
        <f t="shared" si="4"/>
        <v/>
      </c>
      <c r="Q17" s="493"/>
      <c r="R17" s="274"/>
      <c r="S17" s="494"/>
      <c r="T17" s="273"/>
      <c r="U17" s="476"/>
      <c r="V17" s="477" t="str">
        <f t="shared" si="2"/>
        <v/>
      </c>
    </row>
    <row r="18" spans="2:22" x14ac:dyDescent="0.3">
      <c r="B18" s="487" t="s">
        <v>1859</v>
      </c>
      <c r="C18" s="478"/>
      <c r="D18" s="478"/>
      <c r="E18" s="478" t="str">
        <f>""&amp;_xlfn.XLOOKUP($C18,Turto_katalogas[Turto Nr.],Turto_katalogas[Turto kategorija],"")</f>
        <v/>
      </c>
      <c r="F18" s="96"/>
      <c r="G18" s="277"/>
      <c r="H18" s="277"/>
      <c r="I18" s="277"/>
      <c r="J18" s="478"/>
      <c r="K18" s="478"/>
      <c r="L18" s="476" t="str">
        <f t="shared" si="3"/>
        <v/>
      </c>
      <c r="M18" s="492"/>
      <c r="N18" s="478"/>
      <c r="O18" s="478"/>
      <c r="P18" s="478" t="str">
        <f t="shared" si="4"/>
        <v/>
      </c>
      <c r="Q18" s="493"/>
      <c r="R18" s="274"/>
      <c r="S18" s="494"/>
      <c r="T18" s="273"/>
      <c r="U18" s="476"/>
      <c r="V18" s="477" t="str">
        <f t="shared" si="2"/>
        <v/>
      </c>
    </row>
    <row r="19" spans="2:22" x14ac:dyDescent="0.3">
      <c r="B19" s="487" t="s">
        <v>1860</v>
      </c>
      <c r="C19" s="478"/>
      <c r="D19" s="478"/>
      <c r="E19" s="478" t="str">
        <f>""&amp;_xlfn.XLOOKUP($C19,Turto_katalogas[Turto Nr.],Turto_katalogas[Turto kategorija],"")</f>
        <v/>
      </c>
      <c r="F19" s="96"/>
      <c r="G19" s="277"/>
      <c r="H19" s="277"/>
      <c r="I19" s="277"/>
      <c r="J19" s="478"/>
      <c r="K19" s="478"/>
      <c r="L19" s="476" t="str">
        <f t="shared" si="3"/>
        <v/>
      </c>
      <c r="M19" s="492"/>
      <c r="N19" s="478"/>
      <c r="O19" s="478"/>
      <c r="P19" s="478" t="str">
        <f t="shared" si="4"/>
        <v/>
      </c>
      <c r="Q19" s="493"/>
      <c r="R19" s="274"/>
      <c r="S19" s="494"/>
      <c r="T19" s="273"/>
      <c r="U19" s="476"/>
      <c r="V19" s="477" t="str">
        <f t="shared" si="2"/>
        <v/>
      </c>
    </row>
    <row r="20" spans="2:22" x14ac:dyDescent="0.3">
      <c r="B20" s="487" t="s">
        <v>1861</v>
      </c>
      <c r="C20" s="478"/>
      <c r="D20" s="478"/>
      <c r="E20" s="478" t="str">
        <f>""&amp;_xlfn.XLOOKUP($C20,Turto_katalogas[Turto Nr.],Turto_katalogas[Turto kategorija],"")</f>
        <v/>
      </c>
      <c r="F20" s="96"/>
      <c r="G20" s="277"/>
      <c r="H20" s="277"/>
      <c r="I20" s="277"/>
      <c r="J20" s="478"/>
      <c r="K20" s="478"/>
      <c r="L20" s="476" t="str">
        <f t="shared" si="3"/>
        <v/>
      </c>
      <c r="M20" s="492"/>
      <c r="N20" s="478"/>
      <c r="O20" s="478"/>
      <c r="P20" s="478" t="str">
        <f t="shared" si="4"/>
        <v/>
      </c>
      <c r="Q20" s="493"/>
      <c r="R20" s="274"/>
      <c r="S20" s="494"/>
      <c r="T20" s="273"/>
      <c r="U20" s="476"/>
      <c r="V20" s="477" t="str">
        <f t="shared" si="2"/>
        <v/>
      </c>
    </row>
    <row r="21" spans="2:22" x14ac:dyDescent="0.3">
      <c r="B21" s="487" t="s">
        <v>1862</v>
      </c>
      <c r="C21" s="478"/>
      <c r="D21" s="478"/>
      <c r="E21" s="478" t="str">
        <f>""&amp;_xlfn.XLOOKUP($C21,Turto_katalogas[Turto Nr.],Turto_katalogas[Turto kategorija],"")</f>
        <v/>
      </c>
      <c r="F21" s="96"/>
      <c r="G21" s="277"/>
      <c r="H21" s="277"/>
      <c r="I21" s="277"/>
      <c r="J21" s="478"/>
      <c r="K21" s="478"/>
      <c r="L21" s="476" t="str">
        <f t="shared" si="3"/>
        <v/>
      </c>
      <c r="M21" s="492"/>
      <c r="N21" s="478"/>
      <c r="O21" s="478"/>
      <c r="P21" s="478" t="str">
        <f t="shared" si="4"/>
        <v/>
      </c>
      <c r="Q21" s="493"/>
      <c r="R21" s="274"/>
      <c r="S21" s="494"/>
      <c r="T21" s="273"/>
      <c r="U21" s="476"/>
      <c r="V21" s="477" t="str">
        <f t="shared" si="2"/>
        <v/>
      </c>
    </row>
    <row r="22" spans="2:22" x14ac:dyDescent="0.3">
      <c r="B22" s="487" t="s">
        <v>1863</v>
      </c>
      <c r="C22" s="478"/>
      <c r="D22" s="478"/>
      <c r="E22" s="478" t="str">
        <f>""&amp;_xlfn.XLOOKUP($C22,Turto_katalogas[Turto Nr.],Turto_katalogas[Turto kategorija],"")</f>
        <v/>
      </c>
      <c r="F22" s="96"/>
      <c r="G22" s="277"/>
      <c r="H22" s="277"/>
      <c r="I22" s="277"/>
      <c r="J22" s="478"/>
      <c r="K22" s="478"/>
      <c r="L22" s="476" t="str">
        <f t="shared" si="3"/>
        <v/>
      </c>
      <c r="M22" s="492"/>
      <c r="N22" s="478"/>
      <c r="O22" s="478"/>
      <c r="P22" s="478" t="str">
        <f t="shared" si="4"/>
        <v/>
      </c>
      <c r="Q22" s="493"/>
      <c r="R22" s="274"/>
      <c r="S22" s="494"/>
      <c r="T22" s="273"/>
      <c r="U22" s="476"/>
      <c r="V22" s="477" t="str">
        <f t="shared" si="2"/>
        <v/>
      </c>
    </row>
    <row r="23" spans="2:22" x14ac:dyDescent="0.3">
      <c r="B23" s="487" t="s">
        <v>1864</v>
      </c>
      <c r="C23" s="478"/>
      <c r="D23" s="478"/>
      <c r="E23" s="478" t="str">
        <f>""&amp;_xlfn.XLOOKUP($C23,Turto_katalogas[Turto Nr.],Turto_katalogas[Turto kategorija],"")</f>
        <v/>
      </c>
      <c r="F23" s="96"/>
      <c r="G23" s="277"/>
      <c r="H23" s="277"/>
      <c r="I23" s="277"/>
      <c r="J23" s="478"/>
      <c r="K23" s="478"/>
      <c r="L23" s="476" t="str">
        <f t="shared" si="3"/>
        <v/>
      </c>
      <c r="M23" s="492"/>
      <c r="N23" s="478"/>
      <c r="O23" s="478"/>
      <c r="P23" s="478" t="str">
        <f t="shared" si="4"/>
        <v/>
      </c>
      <c r="Q23" s="493"/>
      <c r="R23" s="274"/>
      <c r="S23" s="494"/>
      <c r="T23" s="273"/>
      <c r="U23" s="476"/>
      <c r="V23" s="477" t="str">
        <f t="shared" si="2"/>
        <v/>
      </c>
    </row>
    <row r="24" spans="2:22" x14ac:dyDescent="0.3">
      <c r="B24" s="487" t="s">
        <v>1865</v>
      </c>
      <c r="C24" s="478"/>
      <c r="D24" s="478"/>
      <c r="E24" s="478" t="str">
        <f>""&amp;_xlfn.XLOOKUP($C24,Turto_katalogas[Turto Nr.],Turto_katalogas[Turto kategorija],"")</f>
        <v/>
      </c>
      <c r="F24" s="96"/>
      <c r="G24" s="277"/>
      <c r="H24" s="277"/>
      <c r="I24" s="277"/>
      <c r="J24" s="478"/>
      <c r="K24" s="478"/>
      <c r="L24" s="476" t="str">
        <f t="shared" si="3"/>
        <v/>
      </c>
      <c r="M24" s="492"/>
      <c r="N24" s="478"/>
      <c r="O24" s="478"/>
      <c r="P24" s="478" t="str">
        <f t="shared" si="4"/>
        <v/>
      </c>
      <c r="Q24" s="493"/>
      <c r="R24" s="274"/>
      <c r="S24" s="494"/>
      <c r="T24" s="273"/>
      <c r="U24" s="476"/>
      <c r="V24" s="477" t="str">
        <f t="shared" si="2"/>
        <v/>
      </c>
    </row>
    <row r="25" spans="2:22" x14ac:dyDescent="0.3">
      <c r="B25" s="487" t="s">
        <v>1866</v>
      </c>
      <c r="C25" s="478"/>
      <c r="D25" s="478"/>
      <c r="E25" s="478" t="str">
        <f>""&amp;_xlfn.XLOOKUP($C25,Turto_katalogas[Turto Nr.],Turto_katalogas[Turto kategorija],"")</f>
        <v/>
      </c>
      <c r="F25" s="96"/>
      <c r="G25" s="277"/>
      <c r="H25" s="277"/>
      <c r="I25" s="277"/>
      <c r="J25" s="478"/>
      <c r="K25" s="478"/>
      <c r="L25" s="476" t="str">
        <f t="shared" si="3"/>
        <v/>
      </c>
      <c r="M25" s="492"/>
      <c r="N25" s="478"/>
      <c r="O25" s="478"/>
      <c r="P25" s="478" t="str">
        <f t="shared" si="4"/>
        <v/>
      </c>
      <c r="Q25" s="493"/>
      <c r="R25" s="274"/>
      <c r="S25" s="494"/>
      <c r="T25" s="273"/>
      <c r="U25" s="476"/>
      <c r="V25" s="477" t="str">
        <f t="shared" si="2"/>
        <v/>
      </c>
    </row>
    <row r="26" spans="2:22" x14ac:dyDescent="0.3">
      <c r="B26" s="487" t="s">
        <v>1867</v>
      </c>
      <c r="C26" s="478"/>
      <c r="D26" s="478"/>
      <c r="E26" s="478" t="str">
        <f>""&amp;_xlfn.XLOOKUP($C26,Turto_katalogas[Turto Nr.],Turto_katalogas[Turto kategorija],"")</f>
        <v/>
      </c>
      <c r="F26" s="96"/>
      <c r="G26" s="277"/>
      <c r="H26" s="277"/>
      <c r="I26" s="277"/>
      <c r="J26" s="478"/>
      <c r="K26" s="478"/>
      <c r="L26" s="476" t="str">
        <f t="shared" si="3"/>
        <v/>
      </c>
      <c r="M26" s="492"/>
      <c r="N26" s="478"/>
      <c r="O26" s="478"/>
      <c r="P26" s="478" t="str">
        <f t="shared" si="4"/>
        <v/>
      </c>
      <c r="Q26" s="493"/>
      <c r="R26" s="274"/>
      <c r="S26" s="494"/>
      <c r="T26" s="273"/>
      <c r="U26" s="476"/>
      <c r="V26" s="477" t="str">
        <f t="shared" si="2"/>
        <v/>
      </c>
    </row>
  </sheetData>
  <mergeCells count="6">
    <mergeCell ref="Q8:V8"/>
    <mergeCell ref="J8:L8"/>
    <mergeCell ref="M8:P8"/>
    <mergeCell ref="B2:G2"/>
    <mergeCell ref="B5:I5"/>
    <mergeCell ref="B8:I8"/>
  </mergeCells>
  <phoneticPr fontId="12" type="noConversion"/>
  <conditionalFormatting sqref="J10:K26 N10:O26 T10:U26">
    <cfRule type="expression" dxfId="56" priority="32" stopIfTrue="1">
      <formula>J10=1</formula>
    </cfRule>
    <cfRule type="expression" dxfId="55" priority="33" stopIfTrue="1">
      <formula>J10=2</formula>
    </cfRule>
    <cfRule type="expression" dxfId="54" priority="34" stopIfTrue="1">
      <formula>J10=3</formula>
    </cfRule>
    <cfRule type="expression" dxfId="53" priority="35" stopIfTrue="1">
      <formula>J10=4</formula>
    </cfRule>
    <cfRule type="expression" dxfId="52" priority="36" stopIfTrue="1">
      <formula>J10=5</formula>
    </cfRule>
  </conditionalFormatting>
  <conditionalFormatting sqref="L10:L26">
    <cfRule type="expression" dxfId="51" priority="43">
      <formula>L10=0</formula>
    </cfRule>
    <cfRule type="expression" dxfId="50" priority="44" stopIfTrue="1">
      <formula>L10&lt;3</formula>
    </cfRule>
    <cfRule type="expression" dxfId="49" priority="59" stopIfTrue="1">
      <formula>L10&lt;6</formula>
    </cfRule>
    <cfRule type="expression" dxfId="48" priority="60" stopIfTrue="1">
      <formula>L10&lt;11</formula>
    </cfRule>
    <cfRule type="expression" dxfId="47" priority="61" stopIfTrue="1">
      <formula>L10&lt;20</formula>
    </cfRule>
    <cfRule type="expression" dxfId="46" priority="62" stopIfTrue="1">
      <formula>L10&lt;26</formula>
    </cfRule>
  </conditionalFormatting>
  <conditionalFormatting sqref="N10:Q11 J10:K26 T10:V26 N12:P26">
    <cfRule type="expression" dxfId="45" priority="31" stopIfTrue="1">
      <formula>J10=0</formula>
    </cfRule>
  </conditionalFormatting>
  <conditionalFormatting sqref="P10:Q11 V10:V26 P12:P26">
    <cfRule type="expression" dxfId="44" priority="38" stopIfTrue="1">
      <formula>P10&lt;3</formula>
    </cfRule>
    <cfRule type="expression" dxfId="43" priority="39" stopIfTrue="1">
      <formula>P10&lt;6</formula>
    </cfRule>
    <cfRule type="expression" dxfId="42" priority="40" stopIfTrue="1">
      <formula>P10&lt;11</formula>
    </cfRule>
    <cfRule type="expression" dxfId="41" priority="41" stopIfTrue="1">
      <formula>P10&lt;20</formula>
    </cfRule>
    <cfRule type="expression" dxfId="40" priority="42" stopIfTrue="1">
      <formula>P10&lt;26</formula>
    </cfRule>
  </conditionalFormatting>
  <conditionalFormatting sqref="R10:R11">
    <cfRule type="expression" dxfId="39" priority="55">
      <formula>OR(R10=4,R10=3,R10=2,R10=1)</formula>
    </cfRule>
    <cfRule type="expression" dxfId="38" priority="56">
      <formula>OR(R10=9,R10=8,R10=6,R10=5)</formula>
    </cfRule>
    <cfRule type="expression" dxfId="37" priority="57">
      <formula>OR(R10=12,R10=10)</formula>
    </cfRule>
    <cfRule type="expression" dxfId="36" priority="58">
      <formula>OR(R10=15,R10=20,R10=25)</formula>
    </cfRule>
  </conditionalFormatting>
  <dataValidations count="6">
    <dataValidation type="list" allowBlank="1" showInputMessage="1" showErrorMessage="1" sqref="J10:J11 T10:U26" xr:uid="{333B779F-F934-4DD4-8C82-4426317A0A5F}">
      <formula1>"5,4,3,2,1"</formula1>
    </dataValidation>
    <dataValidation type="list" allowBlank="1" showInputMessage="1" showErrorMessage="1" sqref="J10:K26" xr:uid="{DD95A34C-6DBE-4DD8-89F7-2AE7673550BE}">
      <formula1>" ,1,2,3,4,5"</formula1>
    </dataValidation>
    <dataValidation type="list" allowBlank="1" showInputMessage="1" showErrorMessage="1" sqref="N10:O26" xr:uid="{0D701C52-D529-4AEE-89AA-46642A5A6DB0}">
      <formula1>"1,2,3,4,5"</formula1>
    </dataValidation>
    <dataValidation type="list" allowBlank="1" showInputMessage="1" showErrorMessage="1" sqref="R10:R26" xr:uid="{1DB45E4D-6506-44A4-99D3-E6042D95106F}">
      <formula1>"Rizikos mažinimas,Rizikos perdavimas,Rizikos vengimas,Rizikos priėmimas,"</formula1>
    </dataValidation>
    <dataValidation type="list" allowBlank="1" showInputMessage="1" showErrorMessage="1" sqref="G10:G26" xr:uid="{3C37FB6F-2B9F-43C6-8F85-E3FA3D98FBE6}">
      <formula1>INDIRECT("Grėsmių_katalogas[Grėsmės pavadinimas]")</formula1>
    </dataValidation>
    <dataValidation type="list" allowBlank="1" showInputMessage="1" showErrorMessage="1" sqref="C10:C26" xr:uid="{1C2387D7-920D-4EFF-BADE-E654DCF6DE6A}">
      <formula1>INDIRECT("Turto_vienetų_ir_grupių_sąrašas")</formula1>
    </dataValidation>
  </dataValidation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E305-E13D-428B-B2AC-20E926F4AD82}">
  <sheetPr>
    <tabColor theme="6" tint="-0.499984740745262"/>
  </sheetPr>
  <dimension ref="A1:L125"/>
  <sheetViews>
    <sheetView showGridLines="0" zoomScale="130" zoomScaleNormal="130" workbookViewId="0">
      <selection activeCell="B5" sqref="B5:H5"/>
    </sheetView>
  </sheetViews>
  <sheetFormatPr defaultRowHeight="14.4" x14ac:dyDescent="0.3"/>
  <cols>
    <col min="2" max="2" width="18.44140625" style="1" customWidth="1"/>
    <col min="3" max="3" width="32.44140625" style="1" customWidth="1"/>
    <col min="4" max="5" width="57.44140625" style="1" customWidth="1"/>
    <col min="6" max="6" width="55.44140625" style="1" customWidth="1"/>
    <col min="7" max="7" width="31.109375" style="1" customWidth="1"/>
    <col min="8" max="8" width="25" style="1" customWidth="1"/>
    <col min="9" max="9" width="57.44140625" style="1" customWidth="1"/>
    <col min="10" max="10" width="45.44140625" customWidth="1"/>
    <col min="12" max="12" width="60.5546875" customWidth="1"/>
    <col min="16" max="16" width="31.44140625" customWidth="1"/>
  </cols>
  <sheetData>
    <row r="1" spans="2:9" x14ac:dyDescent="0.3">
      <c r="D1"/>
      <c r="E1"/>
      <c r="F1"/>
      <c r="G1"/>
      <c r="H1"/>
      <c r="I1"/>
    </row>
    <row r="2" spans="2:9" ht="23.4" x14ac:dyDescent="0.3">
      <c r="B2" s="645" t="s">
        <v>159</v>
      </c>
      <c r="C2" s="645"/>
      <c r="D2" s="645"/>
      <c r="E2" s="40"/>
      <c r="F2" s="40"/>
      <c r="G2" s="40"/>
      <c r="H2" s="40"/>
      <c r="I2" s="40"/>
    </row>
    <row r="4" spans="2:9" x14ac:dyDescent="0.3">
      <c r="B4" s="3" t="s">
        <v>1344</v>
      </c>
    </row>
    <row r="5" spans="2:9" ht="43.2" customHeight="1" x14ac:dyDescent="0.3">
      <c r="B5" s="700" t="s">
        <v>160</v>
      </c>
      <c r="C5" s="701"/>
      <c r="D5" s="701"/>
      <c r="E5" s="701"/>
      <c r="F5" s="701"/>
      <c r="G5" s="701"/>
      <c r="H5" s="702"/>
    </row>
    <row r="8" spans="2:9" ht="15" thickBot="1" x14ac:dyDescent="0.35">
      <c r="B8" s="116" t="s">
        <v>161</v>
      </c>
      <c r="C8" s="117" t="s">
        <v>162</v>
      </c>
      <c r="D8" s="117" t="s">
        <v>163</v>
      </c>
      <c r="E8" s="117" t="s">
        <v>164</v>
      </c>
      <c r="F8" s="118" t="s">
        <v>165</v>
      </c>
      <c r="G8" s="118" t="s">
        <v>166</v>
      </c>
      <c r="H8" s="118" t="s">
        <v>167</v>
      </c>
      <c r="I8"/>
    </row>
    <row r="9" spans="2:9" ht="15" thickBot="1" x14ac:dyDescent="0.35">
      <c r="B9" s="125" t="s">
        <v>168</v>
      </c>
      <c r="C9" s="125" t="s">
        <v>169</v>
      </c>
      <c r="D9" s="119"/>
      <c r="E9" s="119"/>
      <c r="F9" s="119"/>
      <c r="G9" s="119"/>
      <c r="H9" s="120"/>
      <c r="I9"/>
    </row>
    <row r="10" spans="2:9" x14ac:dyDescent="0.3">
      <c r="B10" s="197" t="s">
        <v>170</v>
      </c>
      <c r="C10" s="198" t="s">
        <v>171</v>
      </c>
      <c r="D10" s="173" t="s">
        <v>172</v>
      </c>
      <c r="E10" s="9"/>
      <c r="F10" s="50"/>
      <c r="G10" s="50" t="s">
        <v>173</v>
      </c>
      <c r="H10" s="121"/>
      <c r="I10"/>
    </row>
    <row r="11" spans="2:9" ht="129.6" x14ac:dyDescent="0.3">
      <c r="B11" s="495" t="s">
        <v>174</v>
      </c>
      <c r="C11" s="475" t="s">
        <v>171</v>
      </c>
      <c r="D11" s="496" t="s">
        <v>175</v>
      </c>
      <c r="E11" s="9" t="s">
        <v>176</v>
      </c>
      <c r="F11" s="50"/>
      <c r="G11" s="217"/>
      <c r="H11" s="210"/>
      <c r="I11"/>
    </row>
    <row r="12" spans="2:9" ht="43.2" x14ac:dyDescent="0.3">
      <c r="B12" s="197" t="s">
        <v>177</v>
      </c>
      <c r="C12" s="198" t="s">
        <v>178</v>
      </c>
      <c r="D12" s="200" t="s">
        <v>179</v>
      </c>
      <c r="E12" s="122" t="s">
        <v>180</v>
      </c>
      <c r="F12" s="187"/>
      <c r="G12" s="50" t="s">
        <v>173</v>
      </c>
      <c r="H12" s="121"/>
      <c r="I12"/>
    </row>
    <row r="13" spans="2:9" ht="43.2" x14ac:dyDescent="0.3">
      <c r="B13" s="146" t="s">
        <v>181</v>
      </c>
      <c r="C13" s="128" t="s">
        <v>178</v>
      </c>
      <c r="D13" s="122" t="s">
        <v>182</v>
      </c>
      <c r="E13" s="122" t="s">
        <v>180</v>
      </c>
      <c r="F13" s="187"/>
      <c r="G13" s="213"/>
      <c r="H13" s="210"/>
      <c r="I13"/>
    </row>
    <row r="14" spans="2:9" ht="28.8" x14ac:dyDescent="0.3">
      <c r="B14" s="197" t="s">
        <v>183</v>
      </c>
      <c r="C14" s="199" t="s">
        <v>184</v>
      </c>
      <c r="D14" s="200" t="s">
        <v>185</v>
      </c>
      <c r="E14" s="122"/>
      <c r="F14" s="187"/>
      <c r="G14" s="50" t="s">
        <v>173</v>
      </c>
      <c r="H14" s="121"/>
      <c r="I14"/>
    </row>
    <row r="15" spans="2:9" ht="43.2" x14ac:dyDescent="0.3">
      <c r="B15" s="146" t="s">
        <v>186</v>
      </c>
      <c r="C15" s="127" t="s">
        <v>184</v>
      </c>
      <c r="D15" s="9" t="s">
        <v>187</v>
      </c>
      <c r="E15" s="9" t="s">
        <v>188</v>
      </c>
      <c r="F15" s="50"/>
      <c r="G15" s="217"/>
      <c r="H15" s="210"/>
      <c r="I15"/>
    </row>
    <row r="16" spans="2:9" ht="28.8" x14ac:dyDescent="0.3">
      <c r="B16" s="146" t="s">
        <v>189</v>
      </c>
      <c r="C16" s="127" t="s">
        <v>184</v>
      </c>
      <c r="D16" s="122" t="s">
        <v>190</v>
      </c>
      <c r="E16" s="9" t="s">
        <v>191</v>
      </c>
      <c r="F16" s="50"/>
      <c r="G16" s="217"/>
      <c r="H16" s="210"/>
      <c r="I16"/>
    </row>
    <row r="17" spans="2:9" ht="43.2" x14ac:dyDescent="0.3">
      <c r="B17" s="146" t="s">
        <v>192</v>
      </c>
      <c r="C17" s="127" t="s">
        <v>184</v>
      </c>
      <c r="D17" s="122" t="s">
        <v>193</v>
      </c>
      <c r="E17" s="9" t="s">
        <v>194</v>
      </c>
      <c r="F17" s="50"/>
      <c r="G17" s="217"/>
      <c r="H17" s="210"/>
      <c r="I17"/>
    </row>
    <row r="18" spans="2:9" ht="28.8" x14ac:dyDescent="0.3">
      <c r="B18" s="146" t="s">
        <v>195</v>
      </c>
      <c r="C18" s="127" t="s">
        <v>184</v>
      </c>
      <c r="D18" s="122" t="s">
        <v>196</v>
      </c>
      <c r="E18" s="9" t="s">
        <v>197</v>
      </c>
      <c r="F18" s="50"/>
      <c r="G18" s="217"/>
      <c r="H18" s="210"/>
      <c r="I18"/>
    </row>
    <row r="19" spans="2:9" x14ac:dyDescent="0.3">
      <c r="B19" s="197" t="s">
        <v>198</v>
      </c>
      <c r="C19" s="198" t="s">
        <v>199</v>
      </c>
      <c r="D19" s="200" t="s">
        <v>200</v>
      </c>
      <c r="E19" s="122"/>
      <c r="F19" s="187"/>
      <c r="G19" s="50" t="s">
        <v>173</v>
      </c>
      <c r="H19" s="121"/>
      <c r="I19"/>
    </row>
    <row r="20" spans="2:9" ht="43.2" x14ac:dyDescent="0.3">
      <c r="B20" s="146" t="s">
        <v>201</v>
      </c>
      <c r="C20" s="128" t="s">
        <v>199</v>
      </c>
      <c r="D20" s="9" t="s">
        <v>202</v>
      </c>
      <c r="E20" s="9" t="s">
        <v>203</v>
      </c>
      <c r="F20" s="50"/>
      <c r="G20" s="217"/>
      <c r="H20" s="210"/>
      <c r="I20"/>
    </row>
    <row r="21" spans="2:9" ht="43.2" x14ac:dyDescent="0.3">
      <c r="B21" s="146" t="s">
        <v>204</v>
      </c>
      <c r="C21" s="128" t="s">
        <v>199</v>
      </c>
      <c r="D21" s="9" t="s">
        <v>205</v>
      </c>
      <c r="E21" s="122" t="s">
        <v>206</v>
      </c>
      <c r="F21" s="187"/>
      <c r="G21" s="213"/>
      <c r="H21" s="210"/>
      <c r="I21"/>
    </row>
    <row r="22" spans="2:9" x14ac:dyDescent="0.3">
      <c r="B22" s="197" t="s">
        <v>207</v>
      </c>
      <c r="C22" s="198" t="s">
        <v>208</v>
      </c>
      <c r="D22" s="200" t="s">
        <v>209</v>
      </c>
      <c r="E22" s="122"/>
      <c r="F22" s="187"/>
      <c r="G22" s="50" t="s">
        <v>173</v>
      </c>
      <c r="H22" s="121"/>
      <c r="I22"/>
    </row>
    <row r="23" spans="2:9" ht="72.599999999999994" thickBot="1" x14ac:dyDescent="0.35">
      <c r="B23" s="146" t="s">
        <v>210</v>
      </c>
      <c r="C23" s="128" t="s">
        <v>208</v>
      </c>
      <c r="D23" s="9" t="s">
        <v>211</v>
      </c>
      <c r="E23" s="9" t="s">
        <v>212</v>
      </c>
      <c r="F23" s="50"/>
      <c r="G23" s="217"/>
      <c r="H23" s="210"/>
      <c r="I23"/>
    </row>
    <row r="24" spans="2:9" ht="15" thickBot="1" x14ac:dyDescent="0.35">
      <c r="B24" s="125" t="s">
        <v>213</v>
      </c>
      <c r="C24" s="125" t="s">
        <v>126</v>
      </c>
      <c r="D24" s="110"/>
      <c r="E24" s="110"/>
      <c r="F24" s="110"/>
      <c r="G24" s="110"/>
      <c r="H24" s="123"/>
      <c r="I24"/>
    </row>
    <row r="25" spans="2:9" x14ac:dyDescent="0.3">
      <c r="B25" s="201" t="s">
        <v>214</v>
      </c>
      <c r="C25" s="198" t="s">
        <v>215</v>
      </c>
      <c r="D25" s="173" t="s">
        <v>216</v>
      </c>
      <c r="E25" s="9"/>
      <c r="F25" s="50"/>
      <c r="G25" s="50" t="s">
        <v>217</v>
      </c>
      <c r="H25" s="121"/>
      <c r="I25"/>
    </row>
    <row r="26" spans="2:9" ht="43.2" x14ac:dyDescent="0.3">
      <c r="B26" s="131" t="s">
        <v>218</v>
      </c>
      <c r="C26" s="128" t="s">
        <v>215</v>
      </c>
      <c r="D26" s="9" t="s">
        <v>219</v>
      </c>
      <c r="E26" s="9" t="s">
        <v>220</v>
      </c>
      <c r="F26" s="50"/>
      <c r="G26" s="217"/>
      <c r="H26" s="210"/>
      <c r="I26"/>
    </row>
    <row r="27" spans="2:9" ht="57.6" x14ac:dyDescent="0.3">
      <c r="B27" s="131" t="s">
        <v>221</v>
      </c>
      <c r="C27" s="128" t="s">
        <v>215</v>
      </c>
      <c r="D27" s="122" t="s">
        <v>222</v>
      </c>
      <c r="E27" s="122" t="s">
        <v>223</v>
      </c>
      <c r="F27" s="187"/>
      <c r="G27" s="213"/>
      <c r="H27" s="210"/>
      <c r="I27"/>
    </row>
    <row r="28" spans="2:9" ht="100.8" x14ac:dyDescent="0.3">
      <c r="B28" s="131" t="s">
        <v>224</v>
      </c>
      <c r="C28" s="128" t="s">
        <v>215</v>
      </c>
      <c r="D28" s="9" t="s">
        <v>225</v>
      </c>
      <c r="E28" s="9" t="s">
        <v>226</v>
      </c>
      <c r="F28" s="50"/>
      <c r="G28" s="217"/>
      <c r="H28" s="210"/>
      <c r="I28"/>
    </row>
    <row r="29" spans="2:9" ht="28.8" x14ac:dyDescent="0.3">
      <c r="B29" s="131" t="s">
        <v>227</v>
      </c>
      <c r="C29" s="128" t="s">
        <v>215</v>
      </c>
      <c r="D29" s="9" t="s">
        <v>228</v>
      </c>
      <c r="E29" s="9" t="s">
        <v>229</v>
      </c>
      <c r="F29" s="50"/>
      <c r="G29" s="217"/>
      <c r="H29" s="210"/>
      <c r="I29"/>
    </row>
    <row r="30" spans="2:9" x14ac:dyDescent="0.3">
      <c r="B30" s="201" t="s">
        <v>230</v>
      </c>
      <c r="C30" s="198" t="s">
        <v>231</v>
      </c>
      <c r="D30" s="200" t="s">
        <v>232</v>
      </c>
      <c r="E30" s="122"/>
      <c r="F30" s="187"/>
      <c r="G30" s="50" t="s">
        <v>217</v>
      </c>
      <c r="H30" s="121"/>
      <c r="I30"/>
    </row>
    <row r="31" spans="2:9" ht="57.6" x14ac:dyDescent="0.3">
      <c r="B31" s="131" t="s">
        <v>233</v>
      </c>
      <c r="C31" s="128" t="s">
        <v>231</v>
      </c>
      <c r="D31" s="9" t="s">
        <v>234</v>
      </c>
      <c r="E31" s="9" t="s">
        <v>235</v>
      </c>
      <c r="F31" s="50"/>
      <c r="G31" s="217"/>
      <c r="H31" s="210"/>
      <c r="I31"/>
    </row>
    <row r="32" spans="2:9" ht="100.2" customHeight="1" x14ac:dyDescent="0.3">
      <c r="B32" s="131" t="s">
        <v>236</v>
      </c>
      <c r="C32" s="128" t="s">
        <v>231</v>
      </c>
      <c r="D32" s="122" t="s">
        <v>237</v>
      </c>
      <c r="E32" s="122" t="s">
        <v>238</v>
      </c>
      <c r="F32" s="187"/>
      <c r="G32" s="213"/>
      <c r="H32" s="210"/>
      <c r="I32"/>
    </row>
    <row r="33" spans="2:12" ht="72" x14ac:dyDescent="0.3">
      <c r="B33" s="131" t="s">
        <v>239</v>
      </c>
      <c r="C33" s="128" t="s">
        <v>231</v>
      </c>
      <c r="D33" s="122" t="s">
        <v>240</v>
      </c>
      <c r="E33" s="122" t="s">
        <v>241</v>
      </c>
      <c r="F33" s="187"/>
      <c r="G33" s="213"/>
      <c r="H33" s="210"/>
      <c r="I33"/>
    </row>
    <row r="34" spans="2:12" ht="72" x14ac:dyDescent="0.3">
      <c r="B34" s="131" t="s">
        <v>242</v>
      </c>
      <c r="C34" s="128" t="s">
        <v>231</v>
      </c>
      <c r="D34" s="122" t="s">
        <v>243</v>
      </c>
      <c r="E34" s="122" t="s">
        <v>244</v>
      </c>
      <c r="F34" s="187"/>
      <c r="G34" s="213"/>
      <c r="H34" s="210"/>
      <c r="I34"/>
    </row>
    <row r="35" spans="2:12" ht="72" x14ac:dyDescent="0.3">
      <c r="B35" s="131" t="s">
        <v>245</v>
      </c>
      <c r="C35" s="128" t="s">
        <v>231</v>
      </c>
      <c r="D35" s="122" t="s">
        <v>246</v>
      </c>
      <c r="E35" s="122" t="s">
        <v>247</v>
      </c>
      <c r="F35" s="187"/>
      <c r="G35" s="213"/>
      <c r="H35" s="210"/>
      <c r="I35"/>
    </row>
    <row r="36" spans="2:12" ht="43.2" x14ac:dyDescent="0.3">
      <c r="B36" s="131" t="s">
        <v>248</v>
      </c>
      <c r="C36" s="128" t="s">
        <v>231</v>
      </c>
      <c r="D36" s="122" t="s">
        <v>249</v>
      </c>
      <c r="E36" s="122" t="s">
        <v>250</v>
      </c>
      <c r="F36" s="187"/>
      <c r="G36" s="213"/>
      <c r="H36" s="210"/>
      <c r="I36"/>
    </row>
    <row r="37" spans="2:12" ht="72" x14ac:dyDescent="0.3">
      <c r="B37" s="131" t="s">
        <v>251</v>
      </c>
      <c r="C37" s="128" t="s">
        <v>231</v>
      </c>
      <c r="D37" s="122" t="s">
        <v>252</v>
      </c>
      <c r="E37" s="122" t="s">
        <v>253</v>
      </c>
      <c r="F37" s="187"/>
      <c r="G37" s="213"/>
      <c r="H37" s="210"/>
      <c r="I37"/>
    </row>
    <row r="38" spans="2:12" ht="72" x14ac:dyDescent="0.3">
      <c r="B38" s="131" t="s">
        <v>254</v>
      </c>
      <c r="C38" s="128" t="s">
        <v>231</v>
      </c>
      <c r="D38" s="122" t="s">
        <v>255</v>
      </c>
      <c r="E38" s="122" t="s">
        <v>256</v>
      </c>
      <c r="F38" s="187"/>
      <c r="G38" s="213"/>
      <c r="H38" s="210"/>
      <c r="I38"/>
    </row>
    <row r="39" spans="2:12" ht="57.6" x14ac:dyDescent="0.3">
      <c r="B39" s="131" t="s">
        <v>257</v>
      </c>
      <c r="C39" s="128" t="s">
        <v>231</v>
      </c>
      <c r="D39" s="122" t="s">
        <v>258</v>
      </c>
      <c r="E39" s="122" t="s">
        <v>259</v>
      </c>
      <c r="F39" s="187"/>
      <c r="G39" s="213"/>
      <c r="H39" s="210"/>
      <c r="I39"/>
    </row>
    <row r="40" spans="2:12" ht="72" x14ac:dyDescent="0.3">
      <c r="B40" s="131" t="s">
        <v>260</v>
      </c>
      <c r="C40" s="128" t="s">
        <v>231</v>
      </c>
      <c r="D40" s="122" t="s">
        <v>261</v>
      </c>
      <c r="E40" s="122" t="s">
        <v>262</v>
      </c>
      <c r="F40" s="187"/>
      <c r="G40" s="213"/>
      <c r="H40" s="210"/>
      <c r="I40"/>
    </row>
    <row r="41" spans="2:12" ht="72" x14ac:dyDescent="0.3">
      <c r="B41" s="131" t="s">
        <v>263</v>
      </c>
      <c r="C41" s="128" t="s">
        <v>231</v>
      </c>
      <c r="D41" s="122" t="s">
        <v>264</v>
      </c>
      <c r="E41" s="122" t="s">
        <v>265</v>
      </c>
      <c r="F41" s="187"/>
      <c r="G41" s="213"/>
      <c r="H41" s="210"/>
      <c r="I41"/>
    </row>
    <row r="42" spans="2:12" ht="57.6" x14ac:dyDescent="0.3">
      <c r="B42" s="131" t="s">
        <v>266</v>
      </c>
      <c r="C42" s="128" t="s">
        <v>231</v>
      </c>
      <c r="D42" s="122" t="s">
        <v>267</v>
      </c>
      <c r="E42" s="122" t="s">
        <v>268</v>
      </c>
      <c r="F42" s="187"/>
      <c r="G42" s="213"/>
      <c r="H42" s="210"/>
      <c r="I42"/>
    </row>
    <row r="43" spans="2:12" ht="72" x14ac:dyDescent="0.3">
      <c r="B43" s="131" t="s">
        <v>269</v>
      </c>
      <c r="C43" s="128" t="s">
        <v>231</v>
      </c>
      <c r="D43" s="122" t="s">
        <v>270</v>
      </c>
      <c r="E43" s="122" t="s">
        <v>271</v>
      </c>
      <c r="F43" s="187"/>
      <c r="G43" s="213"/>
      <c r="H43" s="210"/>
      <c r="I43"/>
    </row>
    <row r="44" spans="2:12" ht="216" x14ac:dyDescent="0.3">
      <c r="B44" s="131" t="s">
        <v>272</v>
      </c>
      <c r="C44" s="128" t="s">
        <v>231</v>
      </c>
      <c r="D44" s="122" t="s">
        <v>273</v>
      </c>
      <c r="E44" s="122" t="s">
        <v>274</v>
      </c>
      <c r="F44" s="187"/>
      <c r="G44" s="213"/>
      <c r="H44" s="210"/>
      <c r="I44"/>
    </row>
    <row r="45" spans="2:12" ht="72" x14ac:dyDescent="0.3">
      <c r="B45" s="131" t="s">
        <v>275</v>
      </c>
      <c r="C45" s="128" t="s">
        <v>231</v>
      </c>
      <c r="D45" s="122" t="s">
        <v>276</v>
      </c>
      <c r="E45" s="122" t="s">
        <v>277</v>
      </c>
      <c r="F45" s="187"/>
      <c r="G45" s="213"/>
      <c r="H45" s="210"/>
      <c r="I45"/>
    </row>
    <row r="46" spans="2:12" ht="72" x14ac:dyDescent="0.3">
      <c r="B46" s="131" t="s">
        <v>278</v>
      </c>
      <c r="C46" s="128" t="s">
        <v>231</v>
      </c>
      <c r="D46" s="122" t="s">
        <v>279</v>
      </c>
      <c r="E46" s="122" t="s">
        <v>280</v>
      </c>
      <c r="F46" s="187"/>
      <c r="G46" s="213"/>
      <c r="H46" s="210"/>
      <c r="I46"/>
      <c r="L46" s="1"/>
    </row>
    <row r="47" spans="2:12" x14ac:dyDescent="0.3">
      <c r="B47" s="202" t="s">
        <v>281</v>
      </c>
      <c r="C47" s="198" t="s">
        <v>282</v>
      </c>
      <c r="D47" s="200" t="s">
        <v>283</v>
      </c>
      <c r="E47" s="122"/>
      <c r="F47" s="187"/>
      <c r="G47" s="187" t="s">
        <v>284</v>
      </c>
      <c r="H47" s="121"/>
      <c r="I47"/>
      <c r="L47" s="1"/>
    </row>
    <row r="48" spans="2:12" ht="28.8" x14ac:dyDescent="0.3">
      <c r="B48" s="126" t="s">
        <v>285</v>
      </c>
      <c r="C48" s="128" t="s">
        <v>282</v>
      </c>
      <c r="D48" s="9" t="s">
        <v>286</v>
      </c>
      <c r="E48" s="9" t="s">
        <v>287</v>
      </c>
      <c r="F48" s="50"/>
      <c r="G48" s="217"/>
      <c r="H48" s="210"/>
      <c r="I48"/>
      <c r="L48" s="1"/>
    </row>
    <row r="49" spans="2:12" ht="43.2" x14ac:dyDescent="0.3">
      <c r="B49" s="126" t="s">
        <v>288</v>
      </c>
      <c r="C49" s="128" t="s">
        <v>282</v>
      </c>
      <c r="D49" s="9" t="s">
        <v>289</v>
      </c>
      <c r="E49" s="9" t="s">
        <v>290</v>
      </c>
      <c r="F49" s="50"/>
      <c r="G49" s="217"/>
      <c r="H49" s="210"/>
      <c r="I49"/>
      <c r="L49" s="1"/>
    </row>
    <row r="50" spans="2:12" ht="43.2" x14ac:dyDescent="0.3">
      <c r="B50" s="126" t="s">
        <v>291</v>
      </c>
      <c r="C50" s="128" t="s">
        <v>282</v>
      </c>
      <c r="D50" s="9" t="s">
        <v>292</v>
      </c>
      <c r="E50" s="9" t="s">
        <v>293</v>
      </c>
      <c r="F50" s="50"/>
      <c r="G50" s="217"/>
      <c r="H50" s="210"/>
      <c r="I50"/>
      <c r="L50" s="1"/>
    </row>
    <row r="51" spans="2:12" ht="28.8" x14ac:dyDescent="0.3">
      <c r="B51" s="126" t="s">
        <v>294</v>
      </c>
      <c r="C51" s="128" t="s">
        <v>282</v>
      </c>
      <c r="D51" s="9" t="s">
        <v>295</v>
      </c>
      <c r="E51" s="9" t="s">
        <v>296</v>
      </c>
      <c r="F51" s="50"/>
      <c r="G51" s="217"/>
      <c r="H51" s="210"/>
      <c r="I51"/>
    </row>
    <row r="52" spans="2:12" ht="45.6" customHeight="1" x14ac:dyDescent="0.3">
      <c r="B52" s="126" t="s">
        <v>297</v>
      </c>
      <c r="C52" s="128" t="s">
        <v>282</v>
      </c>
      <c r="D52" s="9" t="s">
        <v>298</v>
      </c>
      <c r="E52" s="9" t="s">
        <v>299</v>
      </c>
      <c r="F52" s="50"/>
      <c r="G52" s="217"/>
      <c r="H52" s="210"/>
      <c r="I52"/>
    </row>
    <row r="53" spans="2:12" ht="28.8" x14ac:dyDescent="0.3">
      <c r="B53" s="126" t="s">
        <v>300</v>
      </c>
      <c r="C53" s="128" t="s">
        <v>282</v>
      </c>
      <c r="D53" s="9" t="s">
        <v>301</v>
      </c>
      <c r="E53" s="9" t="s">
        <v>302</v>
      </c>
      <c r="F53" s="50"/>
      <c r="G53" s="217"/>
      <c r="H53" s="210"/>
      <c r="I53"/>
    </row>
    <row r="54" spans="2:12" ht="28.8" x14ac:dyDescent="0.3">
      <c r="B54" s="126" t="s">
        <v>303</v>
      </c>
      <c r="C54" s="128" t="s">
        <v>282</v>
      </c>
      <c r="D54" s="9" t="s">
        <v>304</v>
      </c>
      <c r="E54" s="9" t="s">
        <v>305</v>
      </c>
      <c r="F54" s="50"/>
      <c r="G54" s="217"/>
      <c r="H54" s="210"/>
      <c r="I54"/>
    </row>
    <row r="55" spans="2:12" ht="28.8" x14ac:dyDescent="0.3">
      <c r="B55" s="126" t="s">
        <v>306</v>
      </c>
      <c r="C55" s="128" t="s">
        <v>282</v>
      </c>
      <c r="D55" s="9" t="s">
        <v>307</v>
      </c>
      <c r="E55" s="9" t="s">
        <v>308</v>
      </c>
      <c r="F55" s="50"/>
      <c r="G55" s="217"/>
      <c r="H55" s="210"/>
      <c r="I55"/>
    </row>
    <row r="56" spans="2:12" ht="28.65" customHeight="1" x14ac:dyDescent="0.3">
      <c r="B56" s="126" t="s">
        <v>309</v>
      </c>
      <c r="C56" s="128" t="s">
        <v>282</v>
      </c>
      <c r="D56" s="9" t="s">
        <v>310</v>
      </c>
      <c r="E56" s="9" t="s">
        <v>311</v>
      </c>
      <c r="F56" s="50"/>
      <c r="G56" s="217"/>
      <c r="H56" s="210"/>
      <c r="I56"/>
    </row>
    <row r="57" spans="2:12" ht="28.8" x14ac:dyDescent="0.3">
      <c r="B57" s="126" t="s">
        <v>312</v>
      </c>
      <c r="C57" s="128" t="s">
        <v>282</v>
      </c>
      <c r="D57" s="9" t="s">
        <v>313</v>
      </c>
      <c r="E57" s="9" t="s">
        <v>314</v>
      </c>
      <c r="F57" s="50"/>
      <c r="G57" s="217"/>
      <c r="H57" s="210"/>
      <c r="I57"/>
    </row>
    <row r="58" spans="2:12" ht="28.8" x14ac:dyDescent="0.3">
      <c r="B58" s="126" t="s">
        <v>315</v>
      </c>
      <c r="C58" s="128" t="s">
        <v>282</v>
      </c>
      <c r="D58" s="9" t="s">
        <v>316</v>
      </c>
      <c r="E58" s="9" t="s">
        <v>317</v>
      </c>
      <c r="F58" s="50"/>
      <c r="G58" s="217"/>
      <c r="H58" s="210"/>
      <c r="I58"/>
    </row>
    <row r="59" spans="2:12" ht="60" customHeight="1" x14ac:dyDescent="0.3">
      <c r="B59" s="126" t="s">
        <v>318</v>
      </c>
      <c r="C59" s="128" t="s">
        <v>282</v>
      </c>
      <c r="D59" s="9" t="s">
        <v>319</v>
      </c>
      <c r="E59" s="9" t="s">
        <v>320</v>
      </c>
      <c r="F59" s="50"/>
      <c r="G59" s="217"/>
      <c r="H59" s="210"/>
      <c r="I59"/>
    </row>
    <row r="60" spans="2:12" ht="28.8" x14ac:dyDescent="0.3">
      <c r="B60" s="126" t="s">
        <v>321</v>
      </c>
      <c r="C60" s="128" t="s">
        <v>282</v>
      </c>
      <c r="D60" s="9" t="s">
        <v>322</v>
      </c>
      <c r="E60" s="9" t="s">
        <v>323</v>
      </c>
      <c r="F60" s="50"/>
      <c r="G60" s="217"/>
      <c r="H60" s="210"/>
      <c r="I60"/>
    </row>
    <row r="61" spans="2:12" ht="43.2" x14ac:dyDescent="0.3">
      <c r="B61" s="126" t="s">
        <v>324</v>
      </c>
      <c r="C61" s="127" t="s">
        <v>282</v>
      </c>
      <c r="D61" s="108" t="s">
        <v>325</v>
      </c>
      <c r="E61" s="108" t="s">
        <v>326</v>
      </c>
      <c r="F61" s="111"/>
      <c r="G61" s="218"/>
      <c r="H61" s="211"/>
      <c r="I61"/>
    </row>
    <row r="62" spans="2:12" ht="43.2" x14ac:dyDescent="0.3">
      <c r="B62" s="126" t="s">
        <v>327</v>
      </c>
      <c r="C62" s="128" t="s">
        <v>282</v>
      </c>
      <c r="D62" s="9" t="s">
        <v>328</v>
      </c>
      <c r="E62" s="9" t="s">
        <v>329</v>
      </c>
      <c r="F62" s="50"/>
      <c r="G62" s="217"/>
      <c r="H62" s="210"/>
      <c r="I62"/>
    </row>
    <row r="63" spans="2:12" ht="28.8" x14ac:dyDescent="0.3">
      <c r="B63" s="126" t="s">
        <v>330</v>
      </c>
      <c r="C63" s="128" t="s">
        <v>282</v>
      </c>
      <c r="D63" s="9" t="s">
        <v>331</v>
      </c>
      <c r="E63" s="9" t="s">
        <v>332</v>
      </c>
      <c r="F63" s="50"/>
      <c r="G63" s="217"/>
      <c r="H63" s="210"/>
      <c r="I63"/>
    </row>
    <row r="64" spans="2:12" ht="28.8" x14ac:dyDescent="0.3">
      <c r="B64" s="126" t="s">
        <v>333</v>
      </c>
      <c r="C64" s="128" t="s">
        <v>282</v>
      </c>
      <c r="D64" s="9" t="s">
        <v>334</v>
      </c>
      <c r="E64" s="9" t="s">
        <v>335</v>
      </c>
      <c r="F64" s="50"/>
      <c r="G64" s="217"/>
      <c r="H64" s="210"/>
      <c r="I64"/>
    </row>
    <row r="65" spans="2:9" ht="45" customHeight="1" x14ac:dyDescent="0.3">
      <c r="B65" s="126" t="s">
        <v>336</v>
      </c>
      <c r="C65" s="128" t="s">
        <v>282</v>
      </c>
      <c r="D65" s="41" t="s">
        <v>337</v>
      </c>
      <c r="E65" s="41" t="s">
        <v>338</v>
      </c>
      <c r="F65" s="51"/>
      <c r="G65" s="217"/>
      <c r="H65" s="210"/>
      <c r="I65"/>
    </row>
    <row r="66" spans="2:9" x14ac:dyDescent="0.3">
      <c r="B66" s="202" t="s">
        <v>339</v>
      </c>
      <c r="C66" s="198" t="s">
        <v>340</v>
      </c>
      <c r="D66" s="200" t="s">
        <v>341</v>
      </c>
      <c r="E66" s="122"/>
      <c r="F66" s="187"/>
      <c r="G66" s="187" t="s">
        <v>284</v>
      </c>
      <c r="H66" s="121"/>
      <c r="I66"/>
    </row>
    <row r="67" spans="2:9" ht="28.8" x14ac:dyDescent="0.3">
      <c r="B67" s="126" t="s">
        <v>342</v>
      </c>
      <c r="C67" s="128" t="s">
        <v>340</v>
      </c>
      <c r="D67" s="9" t="s">
        <v>343</v>
      </c>
      <c r="E67" s="9" t="s">
        <v>344</v>
      </c>
      <c r="F67" s="50"/>
      <c r="G67" s="217"/>
      <c r="H67" s="210"/>
      <c r="I67"/>
    </row>
    <row r="68" spans="2:9" ht="57.6" x14ac:dyDescent="0.3">
      <c r="B68" s="126" t="s">
        <v>345</v>
      </c>
      <c r="C68" s="128" t="s">
        <v>340</v>
      </c>
      <c r="D68" s="9" t="s">
        <v>346</v>
      </c>
      <c r="E68" s="9" t="s">
        <v>347</v>
      </c>
      <c r="F68" s="50"/>
      <c r="G68" s="217"/>
      <c r="H68" s="210"/>
      <c r="I68"/>
    </row>
    <row r="69" spans="2:9" ht="29.4" thickBot="1" x14ac:dyDescent="0.35">
      <c r="B69" s="126" t="s">
        <v>348</v>
      </c>
      <c r="C69" s="128" t="s">
        <v>340</v>
      </c>
      <c r="D69" s="9" t="s">
        <v>349</v>
      </c>
      <c r="E69" s="9" t="s">
        <v>350</v>
      </c>
      <c r="F69" s="50"/>
      <c r="G69" s="217"/>
      <c r="H69" s="210"/>
      <c r="I69"/>
    </row>
    <row r="70" spans="2:9" ht="15" thickBot="1" x14ac:dyDescent="0.35">
      <c r="B70" s="125" t="s">
        <v>351</v>
      </c>
      <c r="C70" s="125" t="s">
        <v>352</v>
      </c>
      <c r="D70" s="110"/>
      <c r="E70" s="110"/>
      <c r="F70" s="110"/>
      <c r="G70" s="110"/>
      <c r="H70" s="123"/>
      <c r="I70"/>
    </row>
    <row r="71" spans="2:9" x14ac:dyDescent="0.3">
      <c r="B71" s="201" t="s">
        <v>353</v>
      </c>
      <c r="C71" s="198" t="s">
        <v>354</v>
      </c>
      <c r="D71" s="203" t="s">
        <v>355</v>
      </c>
      <c r="E71" s="108"/>
      <c r="F71" s="111"/>
      <c r="G71" s="111" t="s">
        <v>284</v>
      </c>
      <c r="H71" s="124"/>
      <c r="I71"/>
    </row>
    <row r="72" spans="2:9" ht="43.2" x14ac:dyDescent="0.3">
      <c r="B72" s="131" t="s">
        <v>356</v>
      </c>
      <c r="C72" s="128" t="s">
        <v>354</v>
      </c>
      <c r="D72" s="108" t="s">
        <v>357</v>
      </c>
      <c r="E72" s="108" t="s">
        <v>358</v>
      </c>
      <c r="F72" s="111"/>
      <c r="G72" s="218"/>
      <c r="H72" s="211"/>
      <c r="I72"/>
    </row>
    <row r="73" spans="2:9" ht="28.8" x14ac:dyDescent="0.3">
      <c r="B73" s="131" t="s">
        <v>359</v>
      </c>
      <c r="C73" s="128" t="s">
        <v>354</v>
      </c>
      <c r="D73" s="9" t="s">
        <v>360</v>
      </c>
      <c r="E73" s="9" t="s">
        <v>361</v>
      </c>
      <c r="F73" s="50"/>
      <c r="G73" s="217"/>
      <c r="H73" s="210"/>
      <c r="I73"/>
    </row>
    <row r="74" spans="2:9" ht="28.8" x14ac:dyDescent="0.3">
      <c r="B74" s="131" t="s">
        <v>362</v>
      </c>
      <c r="C74" s="128" t="s">
        <v>354</v>
      </c>
      <c r="D74" s="9" t="s">
        <v>363</v>
      </c>
      <c r="E74" s="9" t="s">
        <v>364</v>
      </c>
      <c r="F74" s="50"/>
      <c r="G74" s="217"/>
      <c r="H74" s="210"/>
      <c r="I74"/>
    </row>
    <row r="75" spans="2:9" x14ac:dyDescent="0.3">
      <c r="B75" s="202" t="s">
        <v>365</v>
      </c>
      <c r="C75" s="198" t="s">
        <v>366</v>
      </c>
      <c r="D75" s="200" t="s">
        <v>367</v>
      </c>
      <c r="E75" s="122"/>
      <c r="F75" s="187"/>
      <c r="G75" s="187" t="s">
        <v>284</v>
      </c>
      <c r="H75" s="121"/>
      <c r="I75"/>
    </row>
    <row r="76" spans="2:9" ht="28.8" x14ac:dyDescent="0.3">
      <c r="B76" s="126" t="s">
        <v>368</v>
      </c>
      <c r="C76" s="128" t="s">
        <v>366</v>
      </c>
      <c r="D76" s="9" t="s">
        <v>369</v>
      </c>
      <c r="E76" s="9" t="s">
        <v>370</v>
      </c>
      <c r="F76" s="50"/>
      <c r="G76" s="217"/>
      <c r="H76" s="210"/>
      <c r="I76"/>
    </row>
    <row r="77" spans="2:9" ht="28.8" x14ac:dyDescent="0.3">
      <c r="B77" s="126" t="s">
        <v>371</v>
      </c>
      <c r="C77" s="128" t="s">
        <v>366</v>
      </c>
      <c r="D77" s="9" t="s">
        <v>372</v>
      </c>
      <c r="E77" s="9" t="s">
        <v>373</v>
      </c>
      <c r="F77" s="50"/>
      <c r="G77" s="217"/>
      <c r="H77" s="210"/>
      <c r="I77"/>
    </row>
    <row r="78" spans="2:9" ht="28.8" x14ac:dyDescent="0.3">
      <c r="B78" s="126" t="s">
        <v>374</v>
      </c>
      <c r="C78" s="128" t="s">
        <v>366</v>
      </c>
      <c r="D78" s="9" t="s">
        <v>375</v>
      </c>
      <c r="E78" s="9" t="s">
        <v>376</v>
      </c>
      <c r="F78" s="50"/>
      <c r="G78" s="217"/>
      <c r="H78" s="210"/>
      <c r="I78"/>
    </row>
    <row r="79" spans="2:9" ht="43.2" x14ac:dyDescent="0.3">
      <c r="B79" s="126" t="s">
        <v>377</v>
      </c>
      <c r="C79" s="128" t="s">
        <v>366</v>
      </c>
      <c r="D79" s="9" t="s">
        <v>378</v>
      </c>
      <c r="E79" s="9" t="s">
        <v>379</v>
      </c>
      <c r="F79" s="50"/>
      <c r="G79" s="217"/>
      <c r="H79" s="210"/>
      <c r="I79"/>
    </row>
    <row r="80" spans="2:9" ht="43.2" x14ac:dyDescent="0.3">
      <c r="B80" s="126" t="s">
        <v>380</v>
      </c>
      <c r="C80" s="128" t="s">
        <v>366</v>
      </c>
      <c r="D80" s="9" t="s">
        <v>381</v>
      </c>
      <c r="E80" s="9" t="s">
        <v>382</v>
      </c>
      <c r="F80" s="50"/>
      <c r="G80" s="217"/>
      <c r="H80" s="210"/>
      <c r="I80"/>
    </row>
    <row r="81" spans="1:12" ht="28.8" x14ac:dyDescent="0.3">
      <c r="B81" s="126" t="s">
        <v>383</v>
      </c>
      <c r="C81" s="128" t="s">
        <v>366</v>
      </c>
      <c r="D81" s="9" t="s">
        <v>384</v>
      </c>
      <c r="E81" s="9" t="s">
        <v>385</v>
      </c>
      <c r="F81" s="50"/>
      <c r="G81" s="217"/>
      <c r="H81" s="210"/>
      <c r="I81"/>
    </row>
    <row r="82" spans="1:12" x14ac:dyDescent="0.3">
      <c r="B82" s="202" t="s">
        <v>386</v>
      </c>
      <c r="C82" s="198" t="s">
        <v>387</v>
      </c>
      <c r="D82" s="200" t="s">
        <v>388</v>
      </c>
      <c r="E82" s="122"/>
      <c r="F82" s="187"/>
      <c r="G82" s="187" t="s">
        <v>284</v>
      </c>
      <c r="H82" s="121"/>
      <c r="I82"/>
    </row>
    <row r="83" spans="1:12" ht="28.8" x14ac:dyDescent="0.3">
      <c r="B83" s="126" t="s">
        <v>389</v>
      </c>
      <c r="C83" s="128" t="s">
        <v>387</v>
      </c>
      <c r="D83" s="9" t="s">
        <v>390</v>
      </c>
      <c r="E83" s="9" t="s">
        <v>391</v>
      </c>
      <c r="F83" s="50"/>
      <c r="G83" s="217"/>
      <c r="H83" s="210"/>
      <c r="I83"/>
      <c r="L83" s="1"/>
    </row>
    <row r="84" spans="1:12" ht="28.8" x14ac:dyDescent="0.3">
      <c r="B84" s="202" t="s">
        <v>392</v>
      </c>
      <c r="C84" s="198" t="s">
        <v>393</v>
      </c>
      <c r="D84" s="200" t="s">
        <v>394</v>
      </c>
      <c r="E84" s="122"/>
      <c r="F84" s="187"/>
      <c r="G84" s="187" t="s">
        <v>284</v>
      </c>
      <c r="H84" s="121"/>
      <c r="I84"/>
    </row>
    <row r="85" spans="1:12" ht="43.2" x14ac:dyDescent="0.3">
      <c r="B85" s="126" t="s">
        <v>395</v>
      </c>
      <c r="C85" s="128" t="s">
        <v>393</v>
      </c>
      <c r="D85" s="122" t="s">
        <v>396</v>
      </c>
      <c r="E85" s="122" t="s">
        <v>397</v>
      </c>
      <c r="F85" s="188"/>
      <c r="G85" s="212"/>
      <c r="H85" s="212"/>
    </row>
    <row r="86" spans="1:12" ht="86.4" x14ac:dyDescent="0.3">
      <c r="B86" s="126" t="s">
        <v>398</v>
      </c>
      <c r="C86" s="128" t="s">
        <v>393</v>
      </c>
      <c r="D86" s="122" t="s">
        <v>399</v>
      </c>
      <c r="E86" s="122" t="s">
        <v>400</v>
      </c>
      <c r="F86" s="187"/>
      <c r="G86" s="213"/>
      <c r="H86" s="213"/>
      <c r="I86"/>
    </row>
    <row r="87" spans="1:12" ht="72" x14ac:dyDescent="0.3">
      <c r="B87" s="126" t="s">
        <v>401</v>
      </c>
      <c r="C87" s="128" t="s">
        <v>393</v>
      </c>
      <c r="D87" s="122" t="s">
        <v>402</v>
      </c>
      <c r="E87" s="122" t="s">
        <v>403</v>
      </c>
      <c r="F87" s="187"/>
      <c r="G87" s="213"/>
      <c r="H87" s="213"/>
    </row>
    <row r="88" spans="1:12" x14ac:dyDescent="0.3">
      <c r="B88" s="202" t="s">
        <v>404</v>
      </c>
      <c r="C88" s="198" t="s">
        <v>405</v>
      </c>
      <c r="D88" s="200" t="s">
        <v>406</v>
      </c>
      <c r="E88" s="122"/>
      <c r="F88" s="187"/>
      <c r="G88" s="187" t="s">
        <v>284</v>
      </c>
      <c r="H88" s="187"/>
    </row>
    <row r="89" spans="1:12" ht="115.2" x14ac:dyDescent="0.3">
      <c r="B89" s="126" t="s">
        <v>407</v>
      </c>
      <c r="C89" s="128" t="s">
        <v>405</v>
      </c>
      <c r="D89" s="122" t="s">
        <v>408</v>
      </c>
      <c r="E89" s="122" t="s">
        <v>409</v>
      </c>
      <c r="F89" s="187"/>
      <c r="G89" s="213"/>
      <c r="H89" s="213"/>
    </row>
    <row r="90" spans="1:12" ht="100.8" x14ac:dyDescent="0.3">
      <c r="B90" s="126" t="s">
        <v>410</v>
      </c>
      <c r="C90" s="128" t="s">
        <v>405</v>
      </c>
      <c r="D90" s="122" t="s">
        <v>411</v>
      </c>
      <c r="E90" s="122" t="s">
        <v>412</v>
      </c>
      <c r="F90" s="187"/>
      <c r="G90" s="213"/>
      <c r="H90" s="213"/>
    </row>
    <row r="91" spans="1:12" ht="57.6" x14ac:dyDescent="0.3">
      <c r="B91" s="126" t="s">
        <v>413</v>
      </c>
      <c r="C91" s="128" t="s">
        <v>405</v>
      </c>
      <c r="D91" s="122" t="s">
        <v>414</v>
      </c>
      <c r="E91" s="122" t="s">
        <v>415</v>
      </c>
      <c r="F91" s="187"/>
      <c r="G91" s="213"/>
      <c r="H91" s="213"/>
    </row>
    <row r="92" spans="1:12" s="1" customFormat="1" ht="57.6" x14ac:dyDescent="0.3">
      <c r="A92"/>
      <c r="B92" s="126" t="s">
        <v>416</v>
      </c>
      <c r="C92" s="128" t="s">
        <v>405</v>
      </c>
      <c r="D92" s="122" t="s">
        <v>417</v>
      </c>
      <c r="E92" s="122" t="s">
        <v>418</v>
      </c>
      <c r="F92" s="187"/>
      <c r="G92" s="213"/>
      <c r="H92" s="213"/>
      <c r="J92"/>
      <c r="K92"/>
      <c r="L92"/>
    </row>
    <row r="93" spans="1:12" s="1" customFormat="1" ht="72.599999999999994" thickBot="1" x14ac:dyDescent="0.35">
      <c r="A93"/>
      <c r="B93" s="126" t="s">
        <v>419</v>
      </c>
      <c r="C93" s="128" t="s">
        <v>405</v>
      </c>
      <c r="D93" s="122" t="s">
        <v>420</v>
      </c>
      <c r="E93" s="122" t="s">
        <v>421</v>
      </c>
      <c r="F93" s="187"/>
      <c r="G93" s="213"/>
      <c r="H93" s="213"/>
      <c r="J93"/>
      <c r="K93"/>
      <c r="L93"/>
    </row>
    <row r="94" spans="1:12" s="1" customFormat="1" ht="15" thickBot="1" x14ac:dyDescent="0.35">
      <c r="A94"/>
      <c r="B94" s="204" t="s">
        <v>422</v>
      </c>
      <c r="C94" s="125" t="s">
        <v>129</v>
      </c>
      <c r="D94" s="110"/>
      <c r="E94" s="110"/>
      <c r="F94" s="110"/>
      <c r="G94" s="110"/>
      <c r="H94" s="205"/>
      <c r="J94"/>
      <c r="K94"/>
      <c r="L94"/>
    </row>
    <row r="95" spans="1:12" s="1" customFormat="1" x14ac:dyDescent="0.3">
      <c r="A95"/>
      <c r="B95" s="201" t="s">
        <v>423</v>
      </c>
      <c r="C95" s="199" t="s">
        <v>129</v>
      </c>
      <c r="D95" s="203" t="s">
        <v>424</v>
      </c>
      <c r="E95" s="109"/>
      <c r="F95" s="209"/>
      <c r="G95" s="209" t="s">
        <v>284</v>
      </c>
      <c r="H95" s="124"/>
      <c r="J95"/>
      <c r="K95"/>
      <c r="L95"/>
    </row>
    <row r="96" spans="1:12" s="1" customFormat="1" ht="57.6" x14ac:dyDescent="0.3">
      <c r="A96"/>
      <c r="B96" s="131" t="s">
        <v>425</v>
      </c>
      <c r="C96" s="127" t="s">
        <v>129</v>
      </c>
      <c r="D96" s="109" t="s">
        <v>426</v>
      </c>
      <c r="E96" s="109" t="s">
        <v>427</v>
      </c>
      <c r="F96" s="9"/>
      <c r="G96" s="219"/>
      <c r="H96" s="211"/>
      <c r="J96"/>
      <c r="K96"/>
      <c r="L96"/>
    </row>
    <row r="97" spans="1:12" s="1" customFormat="1" ht="28.8" x14ac:dyDescent="0.3">
      <c r="A97"/>
      <c r="B97" s="131" t="s">
        <v>428</v>
      </c>
      <c r="C97" s="127" t="s">
        <v>129</v>
      </c>
      <c r="D97" s="41" t="s">
        <v>429</v>
      </c>
      <c r="E97" s="42" t="s">
        <v>430</v>
      </c>
      <c r="F97" s="9"/>
      <c r="G97" s="219"/>
      <c r="H97" s="214"/>
      <c r="J97"/>
      <c r="K97"/>
      <c r="L97"/>
    </row>
    <row r="98" spans="1:12" s="1" customFormat="1" ht="43.2" x14ac:dyDescent="0.3">
      <c r="A98"/>
      <c r="B98" s="126" t="s">
        <v>431</v>
      </c>
      <c r="C98" s="127" t="s">
        <v>129</v>
      </c>
      <c r="D98" s="41" t="s">
        <v>432</v>
      </c>
      <c r="E98" s="41" t="s">
        <v>433</v>
      </c>
      <c r="F98" s="51"/>
      <c r="G98" s="220"/>
      <c r="H98" s="215"/>
      <c r="J98"/>
      <c r="K98"/>
      <c r="L98"/>
    </row>
    <row r="99" spans="1:12" s="1" customFormat="1" ht="86.4" x14ac:dyDescent="0.3">
      <c r="A99"/>
      <c r="B99" s="126" t="s">
        <v>434</v>
      </c>
      <c r="C99" s="127" t="s">
        <v>129</v>
      </c>
      <c r="D99" s="122" t="s">
        <v>435</v>
      </c>
      <c r="E99" s="122" t="s">
        <v>436</v>
      </c>
      <c r="F99" s="187"/>
      <c r="G99" s="213"/>
      <c r="H99" s="210"/>
      <c r="J99"/>
      <c r="K99"/>
      <c r="L99"/>
    </row>
    <row r="100" spans="1:12" s="1" customFormat="1" ht="43.2" x14ac:dyDescent="0.3">
      <c r="A100"/>
      <c r="B100" s="126" t="s">
        <v>437</v>
      </c>
      <c r="C100" s="127" t="s">
        <v>129</v>
      </c>
      <c r="D100" s="122" t="s">
        <v>438</v>
      </c>
      <c r="E100" s="122" t="s">
        <v>439</v>
      </c>
      <c r="F100" s="187"/>
      <c r="G100" s="213"/>
      <c r="H100" s="210"/>
      <c r="J100"/>
      <c r="K100"/>
      <c r="L100"/>
    </row>
    <row r="101" spans="1:12" s="1" customFormat="1" ht="43.2" x14ac:dyDescent="0.3">
      <c r="A101"/>
      <c r="B101" s="126" t="s">
        <v>440</v>
      </c>
      <c r="C101" s="127" t="s">
        <v>129</v>
      </c>
      <c r="D101" s="122" t="s">
        <v>441</v>
      </c>
      <c r="E101" s="122" t="s">
        <v>442</v>
      </c>
      <c r="F101" s="187"/>
      <c r="G101" s="213"/>
      <c r="H101" s="210"/>
      <c r="J101"/>
      <c r="K101"/>
      <c r="L101"/>
    </row>
    <row r="102" spans="1:12" s="1" customFormat="1" ht="43.2" x14ac:dyDescent="0.3">
      <c r="A102"/>
      <c r="B102" s="126" t="s">
        <v>443</v>
      </c>
      <c r="C102" s="127" t="s">
        <v>129</v>
      </c>
      <c r="D102" s="122" t="s">
        <v>444</v>
      </c>
      <c r="E102" s="122" t="s">
        <v>445</v>
      </c>
      <c r="F102" s="187"/>
      <c r="G102" s="213"/>
      <c r="H102" s="210"/>
      <c r="J102"/>
      <c r="K102"/>
      <c r="L102"/>
    </row>
    <row r="103" spans="1:12" s="1" customFormat="1" ht="86.4" x14ac:dyDescent="0.3">
      <c r="A103"/>
      <c r="B103" s="126" t="s">
        <v>446</v>
      </c>
      <c r="C103" s="127" t="s">
        <v>129</v>
      </c>
      <c r="D103" s="122" t="s">
        <v>447</v>
      </c>
      <c r="E103" s="122" t="s">
        <v>448</v>
      </c>
      <c r="F103" s="187"/>
      <c r="G103" s="213"/>
      <c r="H103" s="210"/>
      <c r="J103"/>
      <c r="K103"/>
      <c r="L103"/>
    </row>
    <row r="104" spans="1:12" s="1" customFormat="1" x14ac:dyDescent="0.3">
      <c r="A104"/>
      <c r="B104" s="202" t="s">
        <v>449</v>
      </c>
      <c r="C104" s="198" t="s">
        <v>450</v>
      </c>
      <c r="D104" s="200" t="s">
        <v>451</v>
      </c>
      <c r="E104" s="122"/>
      <c r="F104" s="187"/>
      <c r="G104" s="187" t="s">
        <v>284</v>
      </c>
      <c r="H104" s="121"/>
      <c r="J104"/>
      <c r="K104"/>
      <c r="L104"/>
    </row>
    <row r="105" spans="1:12" s="1" customFormat="1" ht="115.2" x14ac:dyDescent="0.3">
      <c r="A105"/>
      <c r="B105" s="126" t="s">
        <v>452</v>
      </c>
      <c r="C105" s="128" t="s">
        <v>450</v>
      </c>
      <c r="D105" s="122" t="s">
        <v>408</v>
      </c>
      <c r="E105" s="122" t="s">
        <v>453</v>
      </c>
      <c r="F105" s="187"/>
      <c r="G105" s="213"/>
      <c r="H105" s="210"/>
      <c r="J105"/>
      <c r="K105"/>
      <c r="L105"/>
    </row>
    <row r="106" spans="1:12" s="1" customFormat="1" ht="86.4" x14ac:dyDescent="0.3">
      <c r="A106"/>
      <c r="B106" s="126" t="s">
        <v>454</v>
      </c>
      <c r="C106" s="128" t="s">
        <v>450</v>
      </c>
      <c r="D106" s="122" t="s">
        <v>455</v>
      </c>
      <c r="E106" s="122" t="s">
        <v>456</v>
      </c>
      <c r="F106" s="187"/>
      <c r="G106" s="213"/>
      <c r="H106" s="210"/>
      <c r="J106"/>
      <c r="K106"/>
      <c r="L106"/>
    </row>
    <row r="107" spans="1:12" s="1" customFormat="1" ht="57.6" x14ac:dyDescent="0.3">
      <c r="A107"/>
      <c r="B107" s="126" t="s">
        <v>457</v>
      </c>
      <c r="C107" s="128" t="s">
        <v>450</v>
      </c>
      <c r="D107" s="122" t="s">
        <v>458</v>
      </c>
      <c r="E107" s="122" t="s">
        <v>459</v>
      </c>
      <c r="F107" s="187"/>
      <c r="G107" s="213"/>
      <c r="H107" s="210"/>
      <c r="J107"/>
      <c r="K107"/>
      <c r="L107"/>
    </row>
    <row r="108" spans="1:12" s="1" customFormat="1" ht="57.6" x14ac:dyDescent="0.3">
      <c r="A108"/>
      <c r="B108" s="126" t="s">
        <v>460</v>
      </c>
      <c r="C108" s="128" t="s">
        <v>450</v>
      </c>
      <c r="D108" s="122" t="s">
        <v>461</v>
      </c>
      <c r="E108" s="122" t="s">
        <v>462</v>
      </c>
      <c r="F108" s="187"/>
      <c r="G108" s="213"/>
      <c r="H108" s="210"/>
      <c r="J108"/>
      <c r="K108"/>
      <c r="L108"/>
    </row>
    <row r="109" spans="1:12" s="1" customFormat="1" x14ac:dyDescent="0.3">
      <c r="A109"/>
      <c r="B109" s="206" t="s">
        <v>463</v>
      </c>
      <c r="C109" s="207" t="s">
        <v>464</v>
      </c>
      <c r="D109" s="200" t="s">
        <v>465</v>
      </c>
      <c r="E109" s="122"/>
      <c r="F109" s="187"/>
      <c r="G109" s="187" t="s">
        <v>466</v>
      </c>
      <c r="H109" s="121"/>
      <c r="J109"/>
      <c r="K109"/>
      <c r="L109"/>
    </row>
    <row r="110" spans="1:12" s="1" customFormat="1" ht="43.8" thickBot="1" x14ac:dyDescent="0.35">
      <c r="A110"/>
      <c r="B110" s="129" t="s">
        <v>467</v>
      </c>
      <c r="C110" s="130" t="s">
        <v>464</v>
      </c>
      <c r="D110" s="41" t="s">
        <v>468</v>
      </c>
      <c r="E110" s="41" t="s">
        <v>469</v>
      </c>
      <c r="F110" s="51"/>
      <c r="G110" s="220"/>
      <c r="H110" s="215"/>
      <c r="J110"/>
      <c r="K110"/>
      <c r="L110"/>
    </row>
    <row r="111" spans="1:12" s="1" customFormat="1" ht="15" thickBot="1" x14ac:dyDescent="0.35">
      <c r="A111"/>
      <c r="B111" s="125" t="s">
        <v>470</v>
      </c>
      <c r="C111" s="125" t="s">
        <v>471</v>
      </c>
      <c r="D111" s="110"/>
      <c r="E111" s="110"/>
      <c r="F111" s="110"/>
      <c r="G111" s="110"/>
      <c r="H111" s="123"/>
      <c r="J111"/>
      <c r="K111"/>
      <c r="L111"/>
    </row>
    <row r="112" spans="1:12" s="1" customFormat="1" x14ac:dyDescent="0.3">
      <c r="A112"/>
      <c r="B112" s="197" t="s">
        <v>472</v>
      </c>
      <c r="C112" s="198" t="s">
        <v>473</v>
      </c>
      <c r="D112" s="173" t="s">
        <v>474</v>
      </c>
      <c r="E112" s="9"/>
      <c r="F112" s="50"/>
      <c r="G112" s="50" t="s">
        <v>173</v>
      </c>
      <c r="H112" s="121"/>
      <c r="J112"/>
      <c r="K112"/>
      <c r="L112"/>
    </row>
    <row r="113" spans="1:12" s="1" customFormat="1" ht="28.8" x14ac:dyDescent="0.3">
      <c r="A113"/>
      <c r="B113" s="146" t="s">
        <v>475</v>
      </c>
      <c r="C113" s="128" t="s">
        <v>473</v>
      </c>
      <c r="D113" s="9" t="s">
        <v>476</v>
      </c>
      <c r="E113" s="9" t="s">
        <v>477</v>
      </c>
      <c r="F113" s="50"/>
      <c r="G113" s="217"/>
      <c r="H113" s="210"/>
      <c r="J113"/>
      <c r="K113"/>
      <c r="L113"/>
    </row>
    <row r="114" spans="1:12" s="1" customFormat="1" ht="43.2" x14ac:dyDescent="0.3">
      <c r="A114"/>
      <c r="B114" s="147" t="s">
        <v>478</v>
      </c>
      <c r="C114" s="128" t="s">
        <v>473</v>
      </c>
      <c r="D114" s="9" t="s">
        <v>479</v>
      </c>
      <c r="E114" s="9" t="s">
        <v>480</v>
      </c>
      <c r="F114" s="50"/>
      <c r="G114" s="217"/>
      <c r="H114" s="216"/>
      <c r="J114"/>
      <c r="K114"/>
      <c r="L114"/>
    </row>
    <row r="115" spans="1:12" s="1" customFormat="1" x14ac:dyDescent="0.3">
      <c r="A115"/>
      <c r="B115" s="208" t="s">
        <v>481</v>
      </c>
      <c r="C115" s="198" t="s">
        <v>482</v>
      </c>
      <c r="D115" s="200" t="s">
        <v>483</v>
      </c>
      <c r="E115" s="122"/>
      <c r="F115" s="187"/>
      <c r="G115" s="50" t="s">
        <v>173</v>
      </c>
      <c r="H115" s="121"/>
      <c r="J115"/>
      <c r="K115"/>
      <c r="L115"/>
    </row>
    <row r="116" spans="1:12" s="1" customFormat="1" ht="43.2" x14ac:dyDescent="0.3">
      <c r="A116"/>
      <c r="B116" s="147" t="s">
        <v>484</v>
      </c>
      <c r="C116" s="128" t="s">
        <v>482</v>
      </c>
      <c r="D116" s="9" t="s">
        <v>485</v>
      </c>
      <c r="E116" s="9" t="s">
        <v>486</v>
      </c>
      <c r="F116" s="50"/>
      <c r="G116" s="217"/>
      <c r="H116" s="216"/>
      <c r="J116"/>
      <c r="K116"/>
      <c r="L116"/>
    </row>
    <row r="117" spans="1:12" ht="28.8" x14ac:dyDescent="0.3">
      <c r="B117" s="208" t="s">
        <v>487</v>
      </c>
      <c r="C117" s="198" t="s">
        <v>488</v>
      </c>
      <c r="D117" s="200" t="s">
        <v>489</v>
      </c>
      <c r="E117" s="122"/>
      <c r="F117" s="187"/>
      <c r="G117" s="50" t="s">
        <v>173</v>
      </c>
      <c r="H117" s="121"/>
    </row>
    <row r="118" spans="1:12" ht="28.8" x14ac:dyDescent="0.3">
      <c r="B118" s="147" t="s">
        <v>490</v>
      </c>
      <c r="C118" s="128" t="s">
        <v>488</v>
      </c>
      <c r="D118" s="9" t="s">
        <v>491</v>
      </c>
      <c r="E118" s="9" t="s">
        <v>492</v>
      </c>
      <c r="F118" s="50"/>
      <c r="G118" s="217"/>
      <c r="H118" s="216"/>
    </row>
    <row r="119" spans="1:12" ht="43.2" x14ac:dyDescent="0.3">
      <c r="B119" s="147" t="s">
        <v>493</v>
      </c>
      <c r="C119" s="128" t="s">
        <v>488</v>
      </c>
      <c r="D119" s="9" t="s">
        <v>494</v>
      </c>
      <c r="E119" s="9" t="s">
        <v>495</v>
      </c>
      <c r="F119" s="50"/>
      <c r="G119" s="217"/>
      <c r="H119" s="216"/>
    </row>
    <row r="120" spans="1:12" x14ac:dyDescent="0.3">
      <c r="B120" s="208" t="s">
        <v>496</v>
      </c>
      <c r="C120" s="198" t="s">
        <v>497</v>
      </c>
      <c r="D120" s="200" t="s">
        <v>498</v>
      </c>
      <c r="E120" s="122"/>
      <c r="F120" s="187"/>
      <c r="G120" s="50" t="s">
        <v>173</v>
      </c>
      <c r="H120" s="121"/>
    </row>
    <row r="121" spans="1:12" ht="43.2" x14ac:dyDescent="0.3">
      <c r="B121" s="147" t="s">
        <v>499</v>
      </c>
      <c r="C121" s="128" t="s">
        <v>497</v>
      </c>
      <c r="D121" s="9" t="s">
        <v>500</v>
      </c>
      <c r="E121" s="9" t="s">
        <v>501</v>
      </c>
      <c r="F121" s="50"/>
      <c r="G121" s="217"/>
      <c r="H121" s="216"/>
    </row>
    <row r="122" spans="1:12" ht="28.8" x14ac:dyDescent="0.3">
      <c r="B122" s="147" t="s">
        <v>502</v>
      </c>
      <c r="C122" s="128" t="s">
        <v>497</v>
      </c>
      <c r="D122" s="9" t="s">
        <v>503</v>
      </c>
      <c r="E122" s="9" t="s">
        <v>504</v>
      </c>
      <c r="F122" s="50"/>
      <c r="G122" s="217"/>
      <c r="H122" s="210"/>
    </row>
    <row r="123" spans="1:12" ht="28.8" x14ac:dyDescent="0.3">
      <c r="B123" s="147" t="s">
        <v>505</v>
      </c>
      <c r="C123" s="128" t="s">
        <v>497</v>
      </c>
      <c r="D123" s="9" t="s">
        <v>506</v>
      </c>
      <c r="E123" s="9" t="s">
        <v>507</v>
      </c>
      <c r="F123" s="50"/>
      <c r="G123" s="217"/>
      <c r="H123" s="210"/>
    </row>
    <row r="124" spans="1:12" ht="28.8" x14ac:dyDescent="0.3">
      <c r="B124" s="147" t="s">
        <v>508</v>
      </c>
      <c r="C124" s="128" t="s">
        <v>497</v>
      </c>
      <c r="D124" s="9" t="s">
        <v>509</v>
      </c>
      <c r="E124" s="9" t="s">
        <v>510</v>
      </c>
      <c r="F124" s="50"/>
      <c r="G124" s="217"/>
      <c r="H124" s="210"/>
    </row>
    <row r="125" spans="1:12" ht="28.8" x14ac:dyDescent="0.3">
      <c r="B125" s="147" t="s">
        <v>511</v>
      </c>
      <c r="C125" s="128" t="s">
        <v>497</v>
      </c>
      <c r="D125" s="9" t="s">
        <v>512</v>
      </c>
      <c r="E125" s="9" t="s">
        <v>513</v>
      </c>
      <c r="F125" s="50"/>
      <c r="G125" s="217"/>
      <c r="H125" s="210"/>
    </row>
  </sheetData>
  <mergeCells count="2">
    <mergeCell ref="B2:D2"/>
    <mergeCell ref="B5:H5"/>
  </mergeCells>
  <phoneticPr fontId="12" type="noConversion"/>
  <dataValidations count="1">
    <dataValidation type="list" allowBlank="1" showInputMessage="1" showErrorMessage="1" sqref="H10 H12 H14 H19 H22 H25 H30 H47 H66 H71 H75 H82 H84 H88 H95 H104 H109 H112 H115 H117 H120" xr:uid="{C4429927-10AD-454F-A635-4AC7B6020092}">
      <formula1>"Nepradėta,Vykdoma,Pabaigta,Laukiama patvirtinimo,Patvirtinta"</formula1>
    </dataValidation>
  </dataValidation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CE94-115A-4D5B-B839-618939DD2014}">
  <dimension ref="B2:I67"/>
  <sheetViews>
    <sheetView showGridLines="0" zoomScaleNormal="100" workbookViewId="0">
      <selection activeCell="F3" sqref="F3"/>
    </sheetView>
  </sheetViews>
  <sheetFormatPr defaultColWidth="9.109375" defaultRowHeight="14.4" x14ac:dyDescent="0.3"/>
  <cols>
    <col min="1" max="1" width="2.5546875" style="44" customWidth="1"/>
    <col min="2" max="2" width="9.109375" style="44"/>
    <col min="3" max="3" width="21.109375" style="45" customWidth="1"/>
    <col min="4" max="4" width="32.109375" style="45" customWidth="1"/>
    <col min="5" max="5" width="21.6640625" style="44" customWidth="1"/>
    <col min="6" max="6" width="17.88671875" style="44" customWidth="1"/>
    <col min="7" max="8" width="9.109375" style="44"/>
    <col min="9" max="9" width="20" style="44" customWidth="1"/>
    <col min="10" max="16384" width="9.109375" style="44"/>
  </cols>
  <sheetData>
    <row r="2" spans="2:9" ht="15.6" x14ac:dyDescent="0.3">
      <c r="B2" s="43" t="s">
        <v>560</v>
      </c>
      <c r="C2" s="44"/>
      <c r="I2" s="86" t="s">
        <v>561</v>
      </c>
    </row>
    <row r="3" spans="2:9" ht="15" thickBot="1" x14ac:dyDescent="0.35">
      <c r="I3" s="44" t="str" cm="1">
        <f t="array" ref="I3:I10">_xlfn.LET(_xlpm.range,Turto_katalogas[Turto Nr.],_xlfn._xlws.FILTER(_xlpm.range,(_xlpm.range&lt;&gt;"")*(_xlpm.range&lt;&gt;"Programinė_įranga")*(_xlpm.range&lt;&gt;"Techninė_įranga")*(_xlpm.range&lt;&gt;"Tinklai")*(_xlpm.range&lt;&gt;"Procesai")*(_xlpm.range&lt;&gt;"Personalas")*(_xlpm.range&lt;&gt;"Duomenys")*(_xlpm.range&lt;&gt;"Tiekimo grandinė")*(_xlpm.range&lt;&gt;"Patalpos")))</f>
        <v>T.PI. 1</v>
      </c>
    </row>
    <row r="4" spans="2:9" ht="15" thickBot="1" x14ac:dyDescent="0.35">
      <c r="B4" s="77" t="s">
        <v>562</v>
      </c>
      <c r="C4" s="77" t="s">
        <v>133</v>
      </c>
      <c r="D4" s="77" t="s">
        <v>517</v>
      </c>
      <c r="F4" s="46" t="s">
        <v>525</v>
      </c>
      <c r="I4" s="44" t="str">
        <v>T.TI. 1</v>
      </c>
    </row>
    <row r="5" spans="2:9" s="47" customFormat="1" x14ac:dyDescent="0.3">
      <c r="B5" s="55">
        <v>1</v>
      </c>
      <c r="C5" s="56" t="s">
        <v>525</v>
      </c>
      <c r="D5" s="57" t="s">
        <v>527</v>
      </c>
      <c r="F5" s="46" t="s">
        <v>532</v>
      </c>
      <c r="I5" s="47" t="str">
        <v>T.T. 1</v>
      </c>
    </row>
    <row r="6" spans="2:9" s="47" customFormat="1" x14ac:dyDescent="0.3">
      <c r="B6" s="58"/>
      <c r="C6" s="59"/>
      <c r="D6" s="60" t="s">
        <v>526</v>
      </c>
      <c r="F6" s="46" t="s">
        <v>540</v>
      </c>
      <c r="I6" s="47" t="str">
        <v>T.PE. 1</v>
      </c>
    </row>
    <row r="7" spans="2:9" s="47" customFormat="1" x14ac:dyDescent="0.3">
      <c r="B7" s="58"/>
      <c r="C7" s="54"/>
      <c r="D7" s="60" t="s">
        <v>529</v>
      </c>
      <c r="F7" s="46" t="s">
        <v>550</v>
      </c>
      <c r="I7" s="47" t="str">
        <v>T.P. 1</v>
      </c>
    </row>
    <row r="8" spans="2:9" s="47" customFormat="1" x14ac:dyDescent="0.3">
      <c r="B8" s="58"/>
      <c r="C8" s="54"/>
      <c r="D8" s="60" t="s">
        <v>563</v>
      </c>
      <c r="F8" s="46" t="s">
        <v>544</v>
      </c>
      <c r="I8" s="47" t="str">
        <v>T.D. 1</v>
      </c>
    </row>
    <row r="9" spans="2:9" s="47" customFormat="1" x14ac:dyDescent="0.3">
      <c r="B9" s="58"/>
      <c r="C9" s="54"/>
      <c r="D9" s="60" t="s">
        <v>564</v>
      </c>
      <c r="F9" s="46" t="s">
        <v>552</v>
      </c>
      <c r="I9" s="47" t="str">
        <v>T.TG. 1</v>
      </c>
    </row>
    <row r="10" spans="2:9" s="47" customFormat="1" x14ac:dyDescent="0.3">
      <c r="B10" s="58"/>
      <c r="C10" s="54"/>
      <c r="D10" s="60" t="s">
        <v>530</v>
      </c>
      <c r="F10" s="46" t="s">
        <v>558</v>
      </c>
      <c r="I10" s="47" t="str">
        <v>T.PA. 1</v>
      </c>
    </row>
    <row r="11" spans="2:9" s="47" customFormat="1" x14ac:dyDescent="0.3">
      <c r="B11" s="58"/>
      <c r="C11" s="54"/>
      <c r="D11" s="60" t="s">
        <v>528</v>
      </c>
      <c r="F11" s="47" t="s">
        <v>559</v>
      </c>
    </row>
    <row r="12" spans="2:9" s="47" customFormat="1" x14ac:dyDescent="0.3">
      <c r="B12" s="61"/>
      <c r="C12" s="62"/>
      <c r="D12" s="63" t="s">
        <v>531</v>
      </c>
    </row>
    <row r="13" spans="2:9" s="47" customFormat="1" ht="15" thickBot="1" x14ac:dyDescent="0.35">
      <c r="B13" s="64"/>
      <c r="C13" s="65"/>
      <c r="D13" s="66"/>
    </row>
    <row r="14" spans="2:9" s="47" customFormat="1" x14ac:dyDescent="0.3">
      <c r="B14" s="55">
        <v>2</v>
      </c>
      <c r="C14" s="56" t="s">
        <v>532</v>
      </c>
      <c r="D14" s="57" t="s">
        <v>535</v>
      </c>
    </row>
    <row r="15" spans="2:9" s="47" customFormat="1" x14ac:dyDescent="0.3">
      <c r="B15" s="58"/>
      <c r="C15" s="54"/>
      <c r="D15" s="60" t="s">
        <v>536</v>
      </c>
      <c r="E15" s="48"/>
    </row>
    <row r="16" spans="2:9" s="47" customFormat="1" x14ac:dyDescent="0.3">
      <c r="B16" s="58"/>
      <c r="C16" s="54"/>
      <c r="D16" s="60" t="s">
        <v>537</v>
      </c>
      <c r="E16" s="48"/>
    </row>
    <row r="17" spans="2:5" s="47" customFormat="1" x14ac:dyDescent="0.3">
      <c r="B17" s="58"/>
      <c r="C17" s="54"/>
      <c r="D17" s="60" t="s">
        <v>565</v>
      </c>
    </row>
    <row r="18" spans="2:5" s="47" customFormat="1" x14ac:dyDescent="0.3">
      <c r="B18" s="58"/>
      <c r="C18" s="54"/>
      <c r="D18" s="60" t="s">
        <v>533</v>
      </c>
    </row>
    <row r="19" spans="2:5" s="47" customFormat="1" x14ac:dyDescent="0.3">
      <c r="B19" s="58"/>
      <c r="C19" s="54"/>
      <c r="D19" s="60" t="s">
        <v>566</v>
      </c>
    </row>
    <row r="20" spans="2:5" s="47" customFormat="1" x14ac:dyDescent="0.3">
      <c r="B20" s="58"/>
      <c r="C20" s="54"/>
      <c r="D20" s="60" t="s">
        <v>567</v>
      </c>
    </row>
    <row r="21" spans="2:5" s="47" customFormat="1" x14ac:dyDescent="0.3">
      <c r="B21" s="58"/>
      <c r="C21" s="54"/>
      <c r="D21" s="60" t="s">
        <v>568</v>
      </c>
    </row>
    <row r="22" spans="2:5" s="47" customFormat="1" x14ac:dyDescent="0.3">
      <c r="B22" s="58"/>
      <c r="C22" s="54"/>
      <c r="D22" s="60" t="s">
        <v>569</v>
      </c>
    </row>
    <row r="23" spans="2:5" s="47" customFormat="1" x14ac:dyDescent="0.3">
      <c r="B23" s="58"/>
      <c r="C23" s="54"/>
      <c r="D23" s="60" t="s">
        <v>539</v>
      </c>
    </row>
    <row r="24" spans="2:5" s="47" customFormat="1" x14ac:dyDescent="0.3">
      <c r="B24" s="58"/>
      <c r="C24" s="54"/>
      <c r="D24" s="63" t="s">
        <v>570</v>
      </c>
    </row>
    <row r="25" spans="2:5" s="47" customFormat="1" x14ac:dyDescent="0.3">
      <c r="B25" s="58"/>
      <c r="C25" s="54"/>
      <c r="D25" s="60" t="s">
        <v>571</v>
      </c>
    </row>
    <row r="26" spans="2:5" s="47" customFormat="1" x14ac:dyDescent="0.3">
      <c r="B26" s="61"/>
      <c r="C26" s="62"/>
      <c r="D26" s="75" t="s">
        <v>538</v>
      </c>
    </row>
    <row r="27" spans="2:5" s="47" customFormat="1" ht="15" thickBot="1" x14ac:dyDescent="0.35">
      <c r="B27" s="64"/>
      <c r="C27" s="65"/>
      <c r="D27" s="74"/>
      <c r="E27" s="48"/>
    </row>
    <row r="28" spans="2:5" s="47" customFormat="1" ht="28.8" x14ac:dyDescent="0.3">
      <c r="B28" s="55">
        <v>3</v>
      </c>
      <c r="C28" s="56" t="s">
        <v>540</v>
      </c>
      <c r="D28" s="57" t="s">
        <v>542</v>
      </c>
      <c r="E28" s="48"/>
    </row>
    <row r="29" spans="2:5" s="47" customFormat="1" x14ac:dyDescent="0.3">
      <c r="B29" s="58"/>
      <c r="C29" s="54"/>
      <c r="D29" s="60" t="s">
        <v>572</v>
      </c>
      <c r="E29" s="48"/>
    </row>
    <row r="30" spans="2:5" s="47" customFormat="1" ht="28.8" x14ac:dyDescent="0.3">
      <c r="B30" s="58"/>
      <c r="C30" s="54"/>
      <c r="D30" s="60" t="s">
        <v>573</v>
      </c>
      <c r="E30" s="48"/>
    </row>
    <row r="31" spans="2:5" s="47" customFormat="1" x14ac:dyDescent="0.3">
      <c r="B31" s="134"/>
      <c r="C31" s="135"/>
      <c r="D31" s="133" t="s">
        <v>543</v>
      </c>
      <c r="E31" s="48"/>
    </row>
    <row r="32" spans="2:5" s="47" customFormat="1" ht="15" thickBot="1" x14ac:dyDescent="0.35">
      <c r="B32" s="64"/>
      <c r="C32" s="67"/>
      <c r="D32" s="66"/>
      <c r="E32" s="48"/>
    </row>
    <row r="33" spans="2:5" s="47" customFormat="1" x14ac:dyDescent="0.3">
      <c r="B33" s="68">
        <v>4</v>
      </c>
      <c r="C33" s="69" t="s">
        <v>550</v>
      </c>
      <c r="D33" s="70" t="s">
        <v>574</v>
      </c>
    </row>
    <row r="34" spans="2:5" s="47" customFormat="1" x14ac:dyDescent="0.3">
      <c r="B34" s="58"/>
      <c r="C34" s="59"/>
      <c r="D34" s="60" t="s">
        <v>575</v>
      </c>
      <c r="E34" s="48"/>
    </row>
    <row r="35" spans="2:5" s="47" customFormat="1" x14ac:dyDescent="0.3">
      <c r="B35" s="58"/>
      <c r="C35" s="59"/>
      <c r="D35" s="60" t="s">
        <v>576</v>
      </c>
      <c r="E35" s="48"/>
    </row>
    <row r="36" spans="2:5" s="47" customFormat="1" x14ac:dyDescent="0.3">
      <c r="B36" s="58"/>
      <c r="C36" s="59"/>
      <c r="D36" s="60" t="s">
        <v>577</v>
      </c>
      <c r="E36" s="48"/>
    </row>
    <row r="37" spans="2:5" s="47" customFormat="1" x14ac:dyDescent="0.3">
      <c r="B37" s="58"/>
      <c r="C37" s="59"/>
      <c r="D37" s="60" t="s">
        <v>578</v>
      </c>
      <c r="E37" s="48"/>
    </row>
    <row r="38" spans="2:5" s="47" customFormat="1" x14ac:dyDescent="0.3">
      <c r="B38" s="58"/>
      <c r="C38" s="59"/>
      <c r="D38" s="60" t="s">
        <v>579</v>
      </c>
      <c r="E38" s="48"/>
    </row>
    <row r="39" spans="2:5" s="47" customFormat="1" x14ac:dyDescent="0.3">
      <c r="B39" s="58"/>
      <c r="C39" s="59"/>
      <c r="D39" s="60" t="s">
        <v>580</v>
      </c>
      <c r="E39" s="48"/>
    </row>
    <row r="40" spans="2:5" s="47" customFormat="1" x14ac:dyDescent="0.3">
      <c r="B40" s="61"/>
      <c r="C40" s="71"/>
      <c r="D40" s="63" t="s">
        <v>551</v>
      </c>
      <c r="E40" s="48"/>
    </row>
    <row r="41" spans="2:5" s="47" customFormat="1" ht="15" thickBot="1" x14ac:dyDescent="0.35">
      <c r="B41" s="61"/>
      <c r="C41" s="71"/>
      <c r="D41" s="63"/>
      <c r="E41" s="48"/>
    </row>
    <row r="42" spans="2:5" s="47" customFormat="1" x14ac:dyDescent="0.3">
      <c r="B42" s="55">
        <v>5</v>
      </c>
      <c r="C42" s="56" t="s">
        <v>544</v>
      </c>
      <c r="D42" s="57" t="s">
        <v>581</v>
      </c>
      <c r="E42" s="48"/>
    </row>
    <row r="43" spans="2:5" s="47" customFormat="1" x14ac:dyDescent="0.3">
      <c r="B43" s="58"/>
      <c r="C43" s="59"/>
      <c r="D43" s="60" t="s">
        <v>547</v>
      </c>
      <c r="E43" s="48"/>
    </row>
    <row r="44" spans="2:5" s="47" customFormat="1" x14ac:dyDescent="0.3">
      <c r="B44" s="58"/>
      <c r="C44" s="59"/>
      <c r="D44" s="60" t="s">
        <v>546</v>
      </c>
      <c r="E44" s="48"/>
    </row>
    <row r="45" spans="2:5" s="47" customFormat="1" x14ac:dyDescent="0.3">
      <c r="B45" s="61"/>
      <c r="C45" s="71"/>
      <c r="D45" s="63" t="s">
        <v>551</v>
      </c>
      <c r="E45" s="48"/>
    </row>
    <row r="46" spans="2:5" s="47" customFormat="1" ht="15" thickBot="1" x14ac:dyDescent="0.35">
      <c r="B46" s="61"/>
      <c r="C46" s="71"/>
      <c r="D46" s="63"/>
      <c r="E46" s="48"/>
    </row>
    <row r="47" spans="2:5" s="47" customFormat="1" x14ac:dyDescent="0.3">
      <c r="B47" s="55">
        <v>6</v>
      </c>
      <c r="C47" s="56" t="s">
        <v>552</v>
      </c>
      <c r="D47" s="57" t="s">
        <v>554</v>
      </c>
      <c r="E47" s="48"/>
    </row>
    <row r="48" spans="2:5" s="47" customFormat="1" x14ac:dyDescent="0.3">
      <c r="B48" s="58"/>
      <c r="C48" s="59"/>
      <c r="D48" s="72" t="s">
        <v>556</v>
      </c>
      <c r="E48" s="48"/>
    </row>
    <row r="49" spans="2:5" s="47" customFormat="1" x14ac:dyDescent="0.3">
      <c r="B49" s="58"/>
      <c r="C49" s="59"/>
      <c r="D49" s="72" t="s">
        <v>582</v>
      </c>
      <c r="E49" s="48"/>
    </row>
    <row r="50" spans="2:5" s="47" customFormat="1" x14ac:dyDescent="0.3">
      <c r="B50" s="58"/>
      <c r="C50" s="59"/>
      <c r="D50" s="60" t="s">
        <v>555</v>
      </c>
      <c r="E50" s="48"/>
    </row>
    <row r="51" spans="2:5" s="47" customFormat="1" x14ac:dyDescent="0.3">
      <c r="B51" s="58"/>
      <c r="C51" s="59"/>
      <c r="D51" s="60" t="s">
        <v>583</v>
      </c>
      <c r="E51" s="48"/>
    </row>
    <row r="52" spans="2:5" s="47" customFormat="1" x14ac:dyDescent="0.3">
      <c r="B52" s="61"/>
      <c r="C52" s="71"/>
      <c r="D52" s="63" t="s">
        <v>551</v>
      </c>
      <c r="E52" s="48"/>
    </row>
    <row r="53" spans="2:5" s="47" customFormat="1" ht="15" thickBot="1" x14ac:dyDescent="0.35">
      <c r="B53" s="64"/>
      <c r="C53" s="73"/>
      <c r="D53" s="66"/>
      <c r="E53" s="48"/>
    </row>
    <row r="54" spans="2:5" s="47" customFormat="1" x14ac:dyDescent="0.3">
      <c r="B54" s="134">
        <v>6</v>
      </c>
      <c r="C54" s="538" t="s">
        <v>558</v>
      </c>
      <c r="D54" s="57" t="s">
        <v>1837</v>
      </c>
    </row>
    <row r="55" spans="2:5" s="47" customFormat="1" x14ac:dyDescent="0.3">
      <c r="B55" s="134"/>
      <c r="C55" s="539"/>
      <c r="D55" s="60" t="s">
        <v>1838</v>
      </c>
    </row>
    <row r="56" spans="2:5" s="47" customFormat="1" x14ac:dyDescent="0.3">
      <c r="B56" s="134"/>
      <c r="C56" s="539"/>
      <c r="D56" s="60" t="s">
        <v>1839</v>
      </c>
    </row>
    <row r="57" spans="2:5" s="47" customFormat="1" ht="28.8" x14ac:dyDescent="0.3">
      <c r="B57" s="134"/>
      <c r="C57" s="541"/>
      <c r="D57" s="133" t="s">
        <v>1840</v>
      </c>
    </row>
    <row r="58" spans="2:5" s="45" customFormat="1" x14ac:dyDescent="0.3">
      <c r="B58" s="134"/>
      <c r="C58" s="540"/>
      <c r="D58" s="133" t="s">
        <v>551</v>
      </c>
      <c r="E58" s="44"/>
    </row>
    <row r="59" spans="2:5" x14ac:dyDescent="0.3">
      <c r="B59" s="134"/>
      <c r="C59" s="540"/>
      <c r="D59" s="133"/>
    </row>
    <row r="60" spans="2:5" ht="15" thickBot="1" x14ac:dyDescent="0.35">
      <c r="B60" s="534"/>
      <c r="C60" s="533"/>
      <c r="D60" s="535"/>
    </row>
    <row r="61" spans="2:5" x14ac:dyDescent="0.3">
      <c r="B61" s="55">
        <v>6</v>
      </c>
      <c r="C61" s="537" t="s">
        <v>559</v>
      </c>
      <c r="D61" s="57" t="s">
        <v>1841</v>
      </c>
    </row>
    <row r="62" spans="2:5" x14ac:dyDescent="0.3">
      <c r="B62" s="58"/>
      <c r="C62" s="539"/>
      <c r="D62" s="60" t="s">
        <v>1842</v>
      </c>
    </row>
    <row r="63" spans="2:5" x14ac:dyDescent="0.3">
      <c r="B63" s="58"/>
      <c r="C63" s="539"/>
      <c r="D63" s="60" t="s">
        <v>1843</v>
      </c>
    </row>
    <row r="64" spans="2:5" x14ac:dyDescent="0.3">
      <c r="B64" s="58"/>
      <c r="C64" s="541"/>
      <c r="D64" s="60" t="s">
        <v>1844</v>
      </c>
    </row>
    <row r="65" spans="2:4" x14ac:dyDescent="0.3">
      <c r="B65" s="58"/>
      <c r="C65" s="540"/>
      <c r="D65" s="60" t="s">
        <v>1845</v>
      </c>
    </row>
    <row r="66" spans="2:4" x14ac:dyDescent="0.3">
      <c r="B66" s="58"/>
      <c r="C66" s="540"/>
      <c r="D66" s="60" t="s">
        <v>1846</v>
      </c>
    </row>
    <row r="67" spans="2:4" ht="15" thickBot="1" x14ac:dyDescent="0.35">
      <c r="B67" s="64"/>
      <c r="C67" s="536"/>
      <c r="D67" s="66" t="s">
        <v>551</v>
      </c>
    </row>
  </sheetData>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C421-C686-4889-B709-D99079CFE4A7}">
  <sheetPr>
    <tabColor theme="6" tint="-0.499984740745262"/>
    <pageSetUpPr autoPageBreaks="0"/>
  </sheetPr>
  <dimension ref="B1:M102"/>
  <sheetViews>
    <sheetView showGridLines="0" topLeftCell="A5" zoomScale="85" zoomScaleNormal="85" workbookViewId="0">
      <selection activeCell="B96" sqref="B96:M102"/>
    </sheetView>
  </sheetViews>
  <sheetFormatPr defaultRowHeight="14.4" x14ac:dyDescent="0.3"/>
  <cols>
    <col min="2" max="2" width="17.6640625" style="99" customWidth="1"/>
    <col min="3" max="3" width="33.88671875" style="1" customWidth="1"/>
    <col min="4" max="4" width="77.5546875" customWidth="1"/>
    <col min="5" max="5" width="18.5546875" customWidth="1"/>
    <col min="6" max="6" width="35.33203125" customWidth="1"/>
    <col min="7" max="7" width="36" customWidth="1"/>
    <col min="8" max="8" width="25.5546875" customWidth="1"/>
    <col min="9" max="9" width="31.6640625" customWidth="1"/>
    <col min="10" max="10" width="21.5546875" customWidth="1"/>
    <col min="11" max="11" width="16.6640625" customWidth="1"/>
    <col min="12" max="12" width="18.44140625" bestFit="1" customWidth="1"/>
    <col min="13" max="13" width="15.6640625" customWidth="1"/>
    <col min="14" max="15" width="9.109375" customWidth="1"/>
  </cols>
  <sheetData>
    <row r="1" spans="2:13" x14ac:dyDescent="0.3">
      <c r="C1"/>
      <c r="D1" s="1"/>
    </row>
    <row r="2" spans="2:13" ht="23.85" customHeight="1" x14ac:dyDescent="0.3">
      <c r="B2" s="696" t="s">
        <v>514</v>
      </c>
      <c r="C2" s="696"/>
      <c r="D2" s="12"/>
      <c r="E2" s="12"/>
      <c r="F2" s="12"/>
    </row>
    <row r="3" spans="2:13" x14ac:dyDescent="0.3">
      <c r="D3" s="1"/>
    </row>
    <row r="4" spans="2:13" x14ac:dyDescent="0.3">
      <c r="B4" s="100" t="s">
        <v>1344</v>
      </c>
    </row>
    <row r="5" spans="2:13" ht="316.5" customHeight="1" x14ac:dyDescent="0.3">
      <c r="B5" s="700" t="s">
        <v>515</v>
      </c>
      <c r="C5" s="701"/>
      <c r="D5" s="701"/>
      <c r="E5" s="701"/>
      <c r="F5" s="702"/>
    </row>
    <row r="6" spans="2:13" ht="15" thickBot="1" x14ac:dyDescent="0.35"/>
    <row r="7" spans="2:13" ht="29.4" thickBot="1" x14ac:dyDescent="0.35">
      <c r="B7" s="76" t="s">
        <v>131</v>
      </c>
      <c r="C7" s="77" t="s">
        <v>132</v>
      </c>
      <c r="D7" s="77" t="s">
        <v>516</v>
      </c>
      <c r="E7" s="77" t="s">
        <v>133</v>
      </c>
      <c r="F7" s="77" t="s">
        <v>517</v>
      </c>
      <c r="G7" s="77" t="s">
        <v>518</v>
      </c>
      <c r="H7" s="77" t="s">
        <v>519</v>
      </c>
      <c r="I7" s="77" t="s">
        <v>520</v>
      </c>
      <c r="J7" s="77" t="s">
        <v>521</v>
      </c>
      <c r="K7" s="77" t="s">
        <v>522</v>
      </c>
      <c r="L7" s="77" t="s">
        <v>523</v>
      </c>
      <c r="M7" s="78" t="s">
        <v>524</v>
      </c>
    </row>
    <row r="8" spans="2:13" ht="15.75" customHeight="1" thickBot="1" x14ac:dyDescent="0.35">
      <c r="B8" s="85" t="s">
        <v>525</v>
      </c>
      <c r="C8" s="80"/>
      <c r="D8" s="81"/>
      <c r="E8" s="136"/>
      <c r="F8" s="136"/>
      <c r="G8" s="137"/>
      <c r="H8" s="80"/>
      <c r="I8" s="145"/>
      <c r="J8" s="89"/>
      <c r="K8" s="89"/>
      <c r="L8" s="89"/>
      <c r="M8" s="90"/>
    </row>
    <row r="9" spans="2:13" ht="45" customHeight="1" x14ac:dyDescent="0.3">
      <c r="B9" s="497" t="s">
        <v>152</v>
      </c>
      <c r="C9" s="91"/>
      <c r="D9" s="91"/>
      <c r="E9" s="143"/>
      <c r="F9" s="142"/>
      <c r="G9" s="87"/>
      <c r="H9" s="91"/>
      <c r="I9" s="91"/>
      <c r="J9" s="476"/>
      <c r="K9" s="476"/>
      <c r="L9" s="476"/>
      <c r="M9" s="476" t="str" cm="1">
        <f t="array" ref="M9">_xlfn.IFS(OR(ISNUMBER(Turto_katalogas[[#This Row],[Konfidencialumas]:[Prieinamumas]])),MAX(Turto_katalogas[[#This Row],[Konfidencialumas]:[Prieinamumas]]),AND(ISTEXT(Turto_katalogas[[#This Row],[Konfidencialumas]:[Prieinamumas]])),"Netaikoma",TRUE(),"")</f>
        <v/>
      </c>
    </row>
    <row r="10" spans="2:13" ht="45" customHeight="1" x14ac:dyDescent="0.3">
      <c r="B10" s="497"/>
      <c r="C10" s="92"/>
      <c r="D10" s="92"/>
      <c r="E10" s="143"/>
      <c r="F10" s="143"/>
      <c r="G10" s="88"/>
      <c r="H10" s="92"/>
      <c r="I10" s="92"/>
      <c r="J10" s="476"/>
      <c r="K10" s="476"/>
      <c r="L10" s="476"/>
      <c r="M10" s="476" t="str" cm="1">
        <f t="array" ref="M10">_xlfn.IFS(OR(ISNUMBER(Turto_katalogas[[#This Row],[Konfidencialumas]:[Prieinamumas]])),MAX(Turto_katalogas[[#This Row],[Konfidencialumas]:[Prieinamumas]]),AND(ISTEXT(Turto_katalogas[[#This Row],[Konfidencialumas]:[Prieinamumas]])),"Netaikoma",TRUE(),"")</f>
        <v/>
      </c>
    </row>
    <row r="11" spans="2:13" ht="45" customHeight="1" x14ac:dyDescent="0.3">
      <c r="B11" s="497"/>
      <c r="C11" s="92"/>
      <c r="D11" s="92"/>
      <c r="E11" s="143"/>
      <c r="F11" s="143"/>
      <c r="G11" s="88"/>
      <c r="H11" s="92"/>
      <c r="I11" s="92"/>
      <c r="J11" s="476"/>
      <c r="K11" s="476"/>
      <c r="L11" s="476"/>
      <c r="M11" s="476" t="str" cm="1">
        <f t="array" ref="M11">_xlfn.IFS(OR(ISNUMBER(Turto_katalogas[[#This Row],[Konfidencialumas]:[Prieinamumas]])),MAX(Turto_katalogas[[#This Row],[Konfidencialumas]:[Prieinamumas]]),AND(ISTEXT(Turto_katalogas[[#This Row],[Konfidencialumas]:[Prieinamumas]])),"Netaikoma",TRUE(),"")</f>
        <v/>
      </c>
    </row>
    <row r="12" spans="2:13" x14ac:dyDescent="0.3">
      <c r="B12" s="497"/>
      <c r="C12" s="92"/>
      <c r="D12" s="92"/>
      <c r="E12" s="143"/>
      <c r="F12" s="143"/>
      <c r="G12" s="88"/>
      <c r="H12" s="91"/>
      <c r="I12" s="92"/>
      <c r="J12" s="132"/>
      <c r="K12" s="132"/>
      <c r="L12" s="132"/>
      <c r="M12" s="132" t="str" cm="1">
        <f t="array" ref="M12">_xlfn.IFS(OR(ISNUMBER(Turto_katalogas[[#This Row],[Konfidencialumas]:[Prieinamumas]])),MAX(Turto_katalogas[[#This Row],[Konfidencialumas]:[Prieinamumas]]),AND(ISTEXT(Turto_katalogas[[#This Row],[Konfidencialumas]:[Prieinamumas]])),"Netaikoma",TRUE(),"")</f>
        <v/>
      </c>
    </row>
    <row r="13" spans="2:13" ht="15" customHeight="1" x14ac:dyDescent="0.3">
      <c r="B13" s="497"/>
      <c r="C13" s="92"/>
      <c r="D13" s="92"/>
      <c r="E13" s="143"/>
      <c r="F13" s="143"/>
      <c r="G13" s="88"/>
      <c r="H13" s="91"/>
      <c r="I13" s="92"/>
      <c r="J13" s="132"/>
      <c r="K13" s="132"/>
      <c r="L13" s="132"/>
      <c r="M13" s="132" t="str" cm="1">
        <f t="array" ref="M13">_xlfn.IFS(OR(ISNUMBER(Turto_katalogas[[#This Row],[Konfidencialumas]:[Prieinamumas]])),MAX(Turto_katalogas[[#This Row],[Konfidencialumas]:[Prieinamumas]]),AND(ISTEXT(Turto_katalogas[[#This Row],[Konfidencialumas]:[Prieinamumas]])),"Netaikoma",TRUE(),"")</f>
        <v/>
      </c>
    </row>
    <row r="14" spans="2:13" ht="15.6" x14ac:dyDescent="0.3">
      <c r="B14" s="497"/>
      <c r="C14" s="498"/>
      <c r="D14" s="498"/>
      <c r="E14" s="143"/>
      <c r="F14" s="143"/>
      <c r="G14" s="88"/>
      <c r="H14" s="91"/>
      <c r="I14" s="92"/>
      <c r="J14" s="140"/>
      <c r="K14" s="140"/>
      <c r="L14" s="140"/>
      <c r="M14" s="141" t="str" cm="1">
        <f t="array" ref="M14">_xlfn.IFS(OR(ISNUMBER(Turto_katalogas[[#This Row],[Konfidencialumas]:[Prieinamumas]])),MAX(Turto_katalogas[[#This Row],[Konfidencialumas]:[Prieinamumas]]),AND(ISTEXT(Turto_katalogas[[#This Row],[Konfidencialumas]:[Prieinamumas]])),"Netaikoma",TRUE(),"")</f>
        <v/>
      </c>
    </row>
    <row r="15" spans="2:13" ht="15" customHeight="1" x14ac:dyDescent="0.3">
      <c r="B15" s="497"/>
      <c r="C15" s="92"/>
      <c r="D15" s="92"/>
      <c r="E15" s="143"/>
      <c r="F15" s="143"/>
      <c r="G15" s="88"/>
      <c r="H15" s="91"/>
      <c r="I15" s="92"/>
      <c r="J15" s="476"/>
      <c r="K15" s="476"/>
      <c r="L15" s="476"/>
      <c r="M15" s="476" t="str" cm="1">
        <f t="array" ref="M15">_xlfn.IFS(OR(ISNUMBER(Turto_katalogas[[#This Row],[Konfidencialumas]:[Prieinamumas]])),MAX(Turto_katalogas[[#This Row],[Konfidencialumas]:[Prieinamumas]]),AND(ISTEXT(Turto_katalogas[[#This Row],[Konfidencialumas]:[Prieinamumas]])),"Netaikoma",TRUE(),"")</f>
        <v/>
      </c>
    </row>
    <row r="16" spans="2:13" ht="15.6" x14ac:dyDescent="0.3">
      <c r="B16" s="497"/>
      <c r="C16" s="498"/>
      <c r="D16" s="498"/>
      <c r="E16" s="143"/>
      <c r="F16" s="143"/>
      <c r="G16" s="88"/>
      <c r="H16" s="92"/>
      <c r="I16" s="92"/>
      <c r="J16" s="140"/>
      <c r="K16" s="140"/>
      <c r="L16" s="140"/>
      <c r="M16" s="141" t="str" cm="1">
        <f t="array" ref="M16">_xlfn.IFS(OR(ISNUMBER(Turto_katalogas[[#This Row],[Konfidencialumas]:[Prieinamumas]])),MAX(Turto_katalogas[[#This Row],[Konfidencialumas]:[Prieinamumas]]),AND(ISTEXT(Turto_katalogas[[#This Row],[Konfidencialumas]:[Prieinamumas]])),"Netaikoma",TRUE(),"")</f>
        <v/>
      </c>
    </row>
    <row r="17" spans="2:13" x14ac:dyDescent="0.3">
      <c r="B17" s="497"/>
      <c r="C17" s="92"/>
      <c r="D17" s="92"/>
      <c r="E17" s="143"/>
      <c r="F17" s="143"/>
      <c r="G17" s="93"/>
      <c r="H17" s="91"/>
      <c r="I17" s="92"/>
      <c r="J17" s="476"/>
      <c r="K17" s="476"/>
      <c r="L17" s="476"/>
      <c r="M17" s="476" t="str" cm="1">
        <f t="array" ref="M17">_xlfn.IFS(OR(ISNUMBER(Turto_katalogas[[#This Row],[Konfidencialumas]:[Prieinamumas]])),MAX(Turto_katalogas[[#This Row],[Konfidencialumas]:[Prieinamumas]]),AND(ISTEXT(Turto_katalogas[[#This Row],[Konfidencialumas]:[Prieinamumas]])),"Netaikoma",TRUE(),"")</f>
        <v/>
      </c>
    </row>
    <row r="18" spans="2:13" ht="15.6" x14ac:dyDescent="0.3">
      <c r="B18" s="497"/>
      <c r="C18" s="498"/>
      <c r="D18" s="498"/>
      <c r="E18" s="143"/>
      <c r="F18" s="143"/>
      <c r="G18" s="88"/>
      <c r="H18" s="92"/>
      <c r="I18" s="92"/>
      <c r="J18" s="140"/>
      <c r="K18" s="140"/>
      <c r="L18" s="140"/>
      <c r="M18" s="141" t="str" cm="1">
        <f t="array" ref="M18">_xlfn.IFS(OR(ISNUMBER(Turto_katalogas[[#This Row],[Konfidencialumas]:[Prieinamumas]])),MAX(Turto_katalogas[[#This Row],[Konfidencialumas]:[Prieinamumas]]),AND(ISTEXT(Turto_katalogas[[#This Row],[Konfidencialumas]:[Prieinamumas]])),"Netaikoma",TRUE(),"")</f>
        <v/>
      </c>
    </row>
    <row r="19" spans="2:13" ht="15.6" x14ac:dyDescent="0.3">
      <c r="B19" s="497"/>
      <c r="C19" s="498"/>
      <c r="D19" s="498"/>
      <c r="E19" s="143"/>
      <c r="F19" s="143"/>
      <c r="G19" s="88"/>
      <c r="H19" s="91"/>
      <c r="I19" s="92"/>
      <c r="J19" s="140"/>
      <c r="K19" s="140"/>
      <c r="L19" s="140"/>
      <c r="M19" s="141" t="str" cm="1">
        <f t="array" ref="M19">_xlfn.IFS(OR(ISNUMBER(Turto_katalogas[[#This Row],[Konfidencialumas]:[Prieinamumas]])),MAX(Turto_katalogas[[#This Row],[Konfidencialumas]:[Prieinamumas]]),AND(ISTEXT(Turto_katalogas[[#This Row],[Konfidencialumas]:[Prieinamumas]])),"Netaikoma",TRUE(),"")</f>
        <v/>
      </c>
    </row>
    <row r="20" spans="2:13" ht="31.5" customHeight="1" thickBot="1" x14ac:dyDescent="0.35">
      <c r="B20" s="497"/>
      <c r="C20" s="499"/>
      <c r="D20" s="92"/>
      <c r="E20" s="143"/>
      <c r="F20" s="143"/>
      <c r="G20" s="93"/>
      <c r="H20" s="91"/>
      <c r="I20" s="92"/>
      <c r="J20" s="500"/>
      <c r="K20" s="476"/>
      <c r="L20" s="476"/>
      <c r="M20" s="476" t="str" cm="1">
        <f t="array" ref="M20">_xlfn.IFS(OR(ISNUMBER(Turto_katalogas[[#This Row],[Konfidencialumas]:[Prieinamumas]])),MAX(Turto_katalogas[[#This Row],[Konfidencialumas]:[Prieinamumas]]),AND(ISTEXT(Turto_katalogas[[#This Row],[Konfidencialumas]:[Prieinamumas]])),"Netaikoma",TRUE(),"")</f>
        <v/>
      </c>
    </row>
    <row r="21" spans="2:13" ht="15" thickBot="1" x14ac:dyDescent="0.35">
      <c r="B21" s="84" t="s">
        <v>532</v>
      </c>
      <c r="C21" s="85"/>
      <c r="D21" s="85"/>
      <c r="E21" s="83"/>
      <c r="F21" s="83"/>
      <c r="G21" s="97"/>
      <c r="H21" s="85"/>
      <c r="I21" s="98"/>
      <c r="J21" s="79"/>
      <c r="K21" s="79"/>
      <c r="L21" s="79"/>
      <c r="M21" s="82"/>
    </row>
    <row r="22" spans="2:13" x14ac:dyDescent="0.3">
      <c r="B22" s="497" t="s">
        <v>534</v>
      </c>
      <c r="C22" s="501"/>
      <c r="D22" s="91"/>
      <c r="E22" s="143"/>
      <c r="F22" s="142"/>
      <c r="G22" s="87"/>
      <c r="H22" s="91"/>
      <c r="I22" s="91"/>
      <c r="J22" s="476"/>
      <c r="K22" s="476"/>
      <c r="L22" s="476"/>
      <c r="M22" s="476" t="str" cm="1">
        <f t="array" ref="M22">_xlfn.IFS(OR(ISNUMBER(Turto_katalogas[[#This Row],[Konfidencialumas]:[Prieinamumas]])),MAX(Turto_katalogas[[#This Row],[Konfidencialumas]:[Prieinamumas]]),AND(ISTEXT(Turto_katalogas[[#This Row],[Konfidencialumas]:[Prieinamumas]])),"Netaikoma",TRUE(),"")</f>
        <v/>
      </c>
    </row>
    <row r="23" spans="2:13" x14ac:dyDescent="0.3">
      <c r="B23" s="562"/>
      <c r="C23" s="501"/>
      <c r="D23" s="91"/>
      <c r="E23" s="143"/>
      <c r="F23" s="142"/>
      <c r="G23" s="87"/>
      <c r="H23" s="91"/>
      <c r="I23" s="91"/>
      <c r="J23" s="476"/>
      <c r="K23" s="476"/>
      <c r="L23" s="476"/>
      <c r="M23" s="476" t="str" cm="1">
        <f t="array" ref="M23">_xlfn.IFS(OR(ISNUMBER(Turto_katalogas[[#This Row],[Konfidencialumas]:[Prieinamumas]])),MAX(Turto_katalogas[[#This Row],[Konfidencialumas]:[Prieinamumas]]),AND(ISTEXT(Turto_katalogas[[#This Row],[Konfidencialumas]:[Prieinamumas]])),"Netaikoma",TRUE(),"")</f>
        <v/>
      </c>
    </row>
    <row r="24" spans="2:13" x14ac:dyDescent="0.3">
      <c r="B24" s="562"/>
      <c r="C24" s="501"/>
      <c r="D24" s="91"/>
      <c r="E24" s="143"/>
      <c r="F24" s="142"/>
      <c r="G24" s="87"/>
      <c r="H24" s="91"/>
      <c r="I24" s="91"/>
      <c r="J24" s="476"/>
      <c r="K24" s="476"/>
      <c r="L24" s="476"/>
      <c r="M24" s="476" t="str" cm="1">
        <f t="array" ref="M24">_xlfn.IFS(OR(ISNUMBER(Turto_katalogas[[#This Row],[Konfidencialumas]:[Prieinamumas]])),MAX(Turto_katalogas[[#This Row],[Konfidencialumas]:[Prieinamumas]]),AND(ISTEXT(Turto_katalogas[[#This Row],[Konfidencialumas]:[Prieinamumas]])),"Netaikoma",TRUE(),"")</f>
        <v/>
      </c>
    </row>
    <row r="25" spans="2:13" x14ac:dyDescent="0.3">
      <c r="B25" s="562"/>
      <c r="C25" s="501"/>
      <c r="D25" s="91"/>
      <c r="E25" s="143"/>
      <c r="F25" s="142"/>
      <c r="G25" s="87"/>
      <c r="H25" s="91"/>
      <c r="I25" s="91"/>
      <c r="J25" s="476"/>
      <c r="K25" s="476"/>
      <c r="L25" s="476"/>
      <c r="M25" s="476" t="str" cm="1">
        <f t="array" ref="M25">_xlfn.IFS(OR(ISNUMBER(Turto_katalogas[[#This Row],[Konfidencialumas]:[Prieinamumas]])),MAX(Turto_katalogas[[#This Row],[Konfidencialumas]:[Prieinamumas]]),AND(ISTEXT(Turto_katalogas[[#This Row],[Konfidencialumas]:[Prieinamumas]])),"Netaikoma",TRUE(),"")</f>
        <v/>
      </c>
    </row>
    <row r="26" spans="2:13" x14ac:dyDescent="0.3">
      <c r="B26" s="562"/>
      <c r="C26" s="501"/>
      <c r="D26" s="91"/>
      <c r="E26" s="143"/>
      <c r="F26" s="142"/>
      <c r="G26" s="87"/>
      <c r="H26" s="91"/>
      <c r="I26" s="91"/>
      <c r="J26" s="476"/>
      <c r="K26" s="476"/>
      <c r="L26" s="476"/>
      <c r="M26" s="476" t="str" cm="1">
        <f t="array" ref="M26">_xlfn.IFS(OR(ISNUMBER(Turto_katalogas[[#This Row],[Konfidencialumas]:[Prieinamumas]])),MAX(Turto_katalogas[[#This Row],[Konfidencialumas]:[Prieinamumas]]),AND(ISTEXT(Turto_katalogas[[#This Row],[Konfidencialumas]:[Prieinamumas]])),"Netaikoma",TRUE(),"")</f>
        <v/>
      </c>
    </row>
    <row r="27" spans="2:13" x14ac:dyDescent="0.3">
      <c r="B27" s="497"/>
      <c r="C27" s="501"/>
      <c r="D27" s="91"/>
      <c r="E27" s="143"/>
      <c r="F27" s="142"/>
      <c r="G27" s="87"/>
      <c r="H27" s="91"/>
      <c r="I27" s="91"/>
      <c r="J27" s="476"/>
      <c r="K27" s="476"/>
      <c r="L27" s="476"/>
      <c r="M27" s="476" t="str" cm="1">
        <f t="array" ref="M27">_xlfn.IFS(OR(ISNUMBER(Turto_katalogas[[#This Row],[Konfidencialumas]:[Prieinamumas]])),MAX(Turto_katalogas[[#This Row],[Konfidencialumas]:[Prieinamumas]]),AND(ISTEXT(Turto_katalogas[[#This Row],[Konfidencialumas]:[Prieinamumas]])),"Netaikoma",TRUE(),"")</f>
        <v/>
      </c>
    </row>
    <row r="28" spans="2:13" x14ac:dyDescent="0.3">
      <c r="B28" s="497"/>
      <c r="C28" s="501"/>
      <c r="D28" s="91"/>
      <c r="E28" s="143"/>
      <c r="F28" s="142"/>
      <c r="G28" s="87"/>
      <c r="H28" s="91"/>
      <c r="I28" s="91"/>
      <c r="J28" s="476"/>
      <c r="K28" s="476"/>
      <c r="L28" s="476"/>
      <c r="M28" s="476" t="str" cm="1">
        <f t="array" ref="M28">_xlfn.IFS(OR(ISNUMBER(Turto_katalogas[[#This Row],[Konfidencialumas]:[Prieinamumas]])),MAX(Turto_katalogas[[#This Row],[Konfidencialumas]:[Prieinamumas]]),AND(ISTEXT(Turto_katalogas[[#This Row],[Konfidencialumas]:[Prieinamumas]])),"Netaikoma",TRUE(),"")</f>
        <v/>
      </c>
    </row>
    <row r="29" spans="2:13" x14ac:dyDescent="0.3">
      <c r="B29" s="497"/>
      <c r="C29" s="501"/>
      <c r="D29" s="91"/>
      <c r="E29" s="143"/>
      <c r="F29" s="142"/>
      <c r="G29" s="87"/>
      <c r="H29" s="91"/>
      <c r="I29" s="91"/>
      <c r="J29" s="476"/>
      <c r="K29" s="476"/>
      <c r="L29" s="476"/>
      <c r="M29" s="476" t="str" cm="1">
        <f t="array" ref="M29">_xlfn.IFS(OR(ISNUMBER(Turto_katalogas[[#This Row],[Konfidencialumas]:[Prieinamumas]])),MAX(Turto_katalogas[[#This Row],[Konfidencialumas]:[Prieinamumas]]),AND(ISTEXT(Turto_katalogas[[#This Row],[Konfidencialumas]:[Prieinamumas]])),"Netaikoma",TRUE(),"")</f>
        <v/>
      </c>
    </row>
    <row r="30" spans="2:13" ht="15" thickBot="1" x14ac:dyDescent="0.35">
      <c r="B30" s="497"/>
      <c r="C30" s="501"/>
      <c r="D30" s="91"/>
      <c r="E30" s="143"/>
      <c r="F30" s="142"/>
      <c r="G30" s="87"/>
      <c r="H30" s="91"/>
      <c r="I30" s="91"/>
      <c r="J30" s="476"/>
      <c r="K30" s="476"/>
      <c r="L30" s="476"/>
      <c r="M30" s="476" t="str" cm="1">
        <f t="array" ref="M30">_xlfn.IFS(OR(ISNUMBER(Turto_katalogas[[#This Row],[Konfidencialumas]:[Prieinamumas]])),MAX(Turto_katalogas[[#This Row],[Konfidencialumas]:[Prieinamumas]]),AND(ISTEXT(Turto_katalogas[[#This Row],[Konfidencialumas]:[Prieinamumas]])),"Netaikoma",TRUE(),"")</f>
        <v/>
      </c>
    </row>
    <row r="31" spans="2:13" ht="15" thickBot="1" x14ac:dyDescent="0.35">
      <c r="B31" s="84" t="s">
        <v>540</v>
      </c>
      <c r="C31" s="85"/>
      <c r="D31" s="85"/>
      <c r="E31" s="83"/>
      <c r="F31" s="83"/>
      <c r="G31" s="97"/>
      <c r="H31" s="98"/>
      <c r="I31" s="98"/>
      <c r="J31" s="79"/>
      <c r="K31" s="79"/>
      <c r="L31" s="79"/>
      <c r="M31" s="82"/>
    </row>
    <row r="32" spans="2:13" x14ac:dyDescent="0.3">
      <c r="B32" s="497" t="s">
        <v>541</v>
      </c>
      <c r="C32" s="501"/>
      <c r="D32" s="501"/>
      <c r="E32" s="143"/>
      <c r="F32" s="142"/>
      <c r="G32" s="87"/>
      <c r="H32" s="91"/>
      <c r="I32" s="138"/>
      <c r="J32" s="476"/>
      <c r="K32" s="476"/>
      <c r="L32" s="476"/>
      <c r="M32" s="476" t="str" cm="1">
        <f t="array" ref="M32">_xlfn.IFS(OR(ISNUMBER(Turto_katalogas[[#This Row],[Konfidencialumas]:[Prieinamumas]])),MAX(Turto_katalogas[[#This Row],[Konfidencialumas]:[Prieinamumas]]),AND(ISTEXT(Turto_katalogas[[#This Row],[Konfidencialumas]:[Prieinamumas]])),"Netaikoma",TRUE(),"")</f>
        <v/>
      </c>
    </row>
    <row r="33" spans="2:13" ht="15.6" x14ac:dyDescent="0.3">
      <c r="B33" s="562"/>
      <c r="C33" s="563"/>
      <c r="D33" s="563"/>
      <c r="E33" s="143"/>
      <c r="F33" s="143"/>
      <c r="G33" s="88"/>
      <c r="H33" s="92"/>
      <c r="I33" s="564"/>
      <c r="J33" s="140"/>
      <c r="K33" s="140"/>
      <c r="L33" s="140"/>
      <c r="M33" s="141" t="str" cm="1">
        <f t="array" ref="M33">_xlfn.IFS(OR(ISNUMBER(Turto_katalogas[[#This Row],[Konfidencialumas]:[Prieinamumas]])),MAX(Turto_katalogas[[#This Row],[Konfidencialumas]:[Prieinamumas]]),AND(ISTEXT(Turto_katalogas[[#This Row],[Konfidencialumas]:[Prieinamumas]])),"Netaikoma",TRUE(),"")</f>
        <v/>
      </c>
    </row>
    <row r="34" spans="2:13" ht="15.6" x14ac:dyDescent="0.3">
      <c r="B34" s="562"/>
      <c r="C34" s="563"/>
      <c r="D34" s="563"/>
      <c r="E34" s="143"/>
      <c r="F34" s="143"/>
      <c r="G34" s="88"/>
      <c r="H34" s="92"/>
      <c r="I34" s="564"/>
      <c r="J34" s="140"/>
      <c r="K34" s="140"/>
      <c r="L34" s="140"/>
      <c r="M34" s="141" t="str" cm="1">
        <f t="array" ref="M34">_xlfn.IFS(OR(ISNUMBER(Turto_katalogas[[#This Row],[Konfidencialumas]:[Prieinamumas]])),MAX(Turto_katalogas[[#This Row],[Konfidencialumas]:[Prieinamumas]]),AND(ISTEXT(Turto_katalogas[[#This Row],[Konfidencialumas]:[Prieinamumas]])),"Netaikoma",TRUE(),"")</f>
        <v/>
      </c>
    </row>
    <row r="35" spans="2:13" ht="15.6" x14ac:dyDescent="0.3">
      <c r="B35" s="562"/>
      <c r="C35" s="563"/>
      <c r="D35" s="563"/>
      <c r="E35" s="143"/>
      <c r="F35" s="143"/>
      <c r="G35" s="88"/>
      <c r="H35" s="92"/>
      <c r="I35" s="564"/>
      <c r="J35" s="140"/>
      <c r="K35" s="140"/>
      <c r="L35" s="140"/>
      <c r="M35" s="141" t="str" cm="1">
        <f t="array" ref="M35">_xlfn.IFS(OR(ISNUMBER(Turto_katalogas[[#This Row],[Konfidencialumas]:[Prieinamumas]])),MAX(Turto_katalogas[[#This Row],[Konfidencialumas]:[Prieinamumas]]),AND(ISTEXT(Turto_katalogas[[#This Row],[Konfidencialumas]:[Prieinamumas]])),"Netaikoma",TRUE(),"")</f>
        <v/>
      </c>
    </row>
    <row r="36" spans="2:13" ht="15.6" x14ac:dyDescent="0.3">
      <c r="B36" s="562"/>
      <c r="C36" s="563"/>
      <c r="D36" s="563"/>
      <c r="E36" s="143"/>
      <c r="F36" s="143"/>
      <c r="G36" s="88"/>
      <c r="H36" s="92"/>
      <c r="I36" s="564"/>
      <c r="J36" s="140"/>
      <c r="K36" s="140"/>
      <c r="L36" s="140"/>
      <c r="M36" s="141" t="str" cm="1">
        <f t="array" ref="M36">_xlfn.IFS(OR(ISNUMBER(Turto_katalogas[[#This Row],[Konfidencialumas]:[Prieinamumas]])),MAX(Turto_katalogas[[#This Row],[Konfidencialumas]:[Prieinamumas]]),AND(ISTEXT(Turto_katalogas[[#This Row],[Konfidencialumas]:[Prieinamumas]])),"Netaikoma",TRUE(),"")</f>
        <v/>
      </c>
    </row>
    <row r="37" spans="2:13" ht="15.6" x14ac:dyDescent="0.3">
      <c r="B37" s="562"/>
      <c r="C37" s="563"/>
      <c r="D37" s="563"/>
      <c r="E37" s="143"/>
      <c r="F37" s="143"/>
      <c r="G37" s="88"/>
      <c r="H37" s="92"/>
      <c r="I37" s="564"/>
      <c r="J37" s="140"/>
      <c r="K37" s="140"/>
      <c r="L37" s="140"/>
      <c r="M37" s="141" t="str" cm="1">
        <f t="array" ref="M37">_xlfn.IFS(OR(ISNUMBER(Turto_katalogas[[#This Row],[Konfidencialumas]:[Prieinamumas]])),MAX(Turto_katalogas[[#This Row],[Konfidencialumas]:[Prieinamumas]]),AND(ISTEXT(Turto_katalogas[[#This Row],[Konfidencialumas]:[Prieinamumas]])),"Netaikoma",TRUE(),"")</f>
        <v/>
      </c>
    </row>
    <row r="38" spans="2:13" ht="15.6" x14ac:dyDescent="0.3">
      <c r="B38" s="562"/>
      <c r="C38" s="563"/>
      <c r="D38" s="563"/>
      <c r="E38" s="143"/>
      <c r="F38" s="143"/>
      <c r="G38" s="88"/>
      <c r="H38" s="92"/>
      <c r="I38" s="564"/>
      <c r="J38" s="140"/>
      <c r="K38" s="140"/>
      <c r="L38" s="140"/>
      <c r="M38" s="141" t="str" cm="1">
        <f t="array" ref="M38">_xlfn.IFS(OR(ISNUMBER(Turto_katalogas[[#This Row],[Konfidencialumas]:[Prieinamumas]])),MAX(Turto_katalogas[[#This Row],[Konfidencialumas]:[Prieinamumas]]),AND(ISTEXT(Turto_katalogas[[#This Row],[Konfidencialumas]:[Prieinamumas]])),"Netaikoma",TRUE(),"")</f>
        <v/>
      </c>
    </row>
    <row r="39" spans="2:13" ht="15.6" x14ac:dyDescent="0.3">
      <c r="B39" s="562"/>
      <c r="C39" s="563"/>
      <c r="D39" s="563"/>
      <c r="E39" s="143"/>
      <c r="F39" s="143"/>
      <c r="G39" s="88"/>
      <c r="H39" s="92"/>
      <c r="I39" s="564"/>
      <c r="J39" s="140"/>
      <c r="K39" s="140"/>
      <c r="L39" s="140"/>
      <c r="M39" s="141" t="str" cm="1">
        <f t="array" ref="M39">_xlfn.IFS(OR(ISNUMBER(Turto_katalogas[[#This Row],[Konfidencialumas]:[Prieinamumas]])),MAX(Turto_katalogas[[#This Row],[Konfidencialumas]:[Prieinamumas]]),AND(ISTEXT(Turto_katalogas[[#This Row],[Konfidencialumas]:[Prieinamumas]])),"Netaikoma",TRUE(),"")</f>
        <v/>
      </c>
    </row>
    <row r="40" spans="2:13" ht="15.6" x14ac:dyDescent="0.3">
      <c r="B40" s="562"/>
      <c r="C40" s="563"/>
      <c r="D40" s="563"/>
      <c r="E40" s="143"/>
      <c r="F40" s="143"/>
      <c r="G40" s="88"/>
      <c r="H40" s="92"/>
      <c r="I40" s="564"/>
      <c r="J40" s="140"/>
      <c r="K40" s="140"/>
      <c r="L40" s="140"/>
      <c r="M40" s="141" t="str" cm="1">
        <f t="array" ref="M40">_xlfn.IFS(OR(ISNUMBER(Turto_katalogas[[#This Row],[Konfidencialumas]:[Prieinamumas]])),MAX(Turto_katalogas[[#This Row],[Konfidencialumas]:[Prieinamumas]]),AND(ISTEXT(Turto_katalogas[[#This Row],[Konfidencialumas]:[Prieinamumas]])),"Netaikoma",TRUE(),"")</f>
        <v/>
      </c>
    </row>
    <row r="41" spans="2:13" ht="15.6" x14ac:dyDescent="0.3">
      <c r="B41" s="562"/>
      <c r="C41" s="563"/>
      <c r="D41" s="563"/>
      <c r="E41" s="143"/>
      <c r="F41" s="143"/>
      <c r="G41" s="88"/>
      <c r="H41" s="92"/>
      <c r="I41" s="564"/>
      <c r="J41" s="140"/>
      <c r="K41" s="140"/>
      <c r="L41" s="140"/>
      <c r="M41" s="141" t="str" cm="1">
        <f t="array" ref="M41">_xlfn.IFS(OR(ISNUMBER(Turto_katalogas[[#This Row],[Konfidencialumas]:[Prieinamumas]])),MAX(Turto_katalogas[[#This Row],[Konfidencialumas]:[Prieinamumas]]),AND(ISTEXT(Turto_katalogas[[#This Row],[Konfidencialumas]:[Prieinamumas]])),"Netaikoma",TRUE(),"")</f>
        <v/>
      </c>
    </row>
    <row r="42" spans="2:13" ht="15.6" x14ac:dyDescent="0.3">
      <c r="B42" s="562"/>
      <c r="C42" s="563"/>
      <c r="D42" s="563"/>
      <c r="E42" s="143"/>
      <c r="F42" s="143"/>
      <c r="G42" s="88"/>
      <c r="H42" s="92"/>
      <c r="I42" s="564"/>
      <c r="J42" s="140"/>
      <c r="K42" s="140"/>
      <c r="L42" s="140"/>
      <c r="M42" s="141" t="str" cm="1">
        <f t="array" ref="M42">_xlfn.IFS(OR(ISNUMBER(Turto_katalogas[[#This Row],[Konfidencialumas]:[Prieinamumas]])),MAX(Turto_katalogas[[#This Row],[Konfidencialumas]:[Prieinamumas]]),AND(ISTEXT(Turto_katalogas[[#This Row],[Konfidencialumas]:[Prieinamumas]])),"Netaikoma",TRUE(),"")</f>
        <v/>
      </c>
    </row>
    <row r="43" spans="2:13" ht="16.2" thickBot="1" x14ac:dyDescent="0.35">
      <c r="B43" s="562"/>
      <c r="C43" s="563"/>
      <c r="D43" s="563"/>
      <c r="E43" s="143"/>
      <c r="F43" s="143"/>
      <c r="G43" s="88"/>
      <c r="H43" s="92"/>
      <c r="I43" s="564"/>
      <c r="J43" s="140"/>
      <c r="K43" s="140"/>
      <c r="L43" s="140"/>
      <c r="M43" s="141" t="str" cm="1">
        <f t="array" ref="M43">_xlfn.IFS(OR(ISNUMBER(Turto_katalogas[[#This Row],[Konfidencialumas]:[Prieinamumas]])),MAX(Turto_katalogas[[#This Row],[Konfidencialumas]:[Prieinamumas]]),AND(ISTEXT(Turto_katalogas[[#This Row],[Konfidencialumas]:[Prieinamumas]])),"Netaikoma",TRUE(),"")</f>
        <v/>
      </c>
    </row>
    <row r="44" spans="2:13" ht="15" thickBot="1" x14ac:dyDescent="0.35">
      <c r="B44" s="101" t="s">
        <v>544</v>
      </c>
      <c r="C44" s="85"/>
      <c r="D44" s="85"/>
      <c r="E44" s="83"/>
      <c r="F44" s="83"/>
      <c r="G44" s="97"/>
      <c r="H44" s="98"/>
      <c r="I44" s="98"/>
      <c r="J44" s="79"/>
      <c r="K44" s="79"/>
      <c r="L44" s="79"/>
      <c r="M44" s="82"/>
    </row>
    <row r="45" spans="2:13" x14ac:dyDescent="0.3">
      <c r="B45" s="497" t="s">
        <v>545</v>
      </c>
      <c r="C45" s="501"/>
      <c r="D45" s="501"/>
      <c r="E45" s="143"/>
      <c r="F45" s="142"/>
      <c r="G45" s="87"/>
      <c r="H45" s="91"/>
      <c r="I45" s="91"/>
      <c r="J45" s="476"/>
      <c r="K45" s="476"/>
      <c r="L45" s="476"/>
      <c r="M45" s="476" t="str" cm="1">
        <f t="array" ref="M45">_xlfn.IFS(OR(ISNUMBER(Turto_katalogas[[#This Row],[Konfidencialumas]:[Prieinamumas]])),MAX(Turto_katalogas[[#This Row],[Konfidencialumas]:[Prieinamumas]]),AND(ISTEXT(Turto_katalogas[[#This Row],[Konfidencialumas]:[Prieinamumas]])),"Netaikoma",TRUE(),"")</f>
        <v/>
      </c>
    </row>
    <row r="46" spans="2:13" ht="15.6" x14ac:dyDescent="0.3">
      <c r="B46" s="562"/>
      <c r="C46" s="501"/>
      <c r="D46" s="501"/>
      <c r="E46" s="143"/>
      <c r="F46" s="143"/>
      <c r="G46" s="88"/>
      <c r="H46" s="92"/>
      <c r="I46" s="92"/>
      <c r="J46" s="140"/>
      <c r="K46" s="140"/>
      <c r="L46" s="140"/>
      <c r="M46" s="141" t="str" cm="1">
        <f t="array" ref="M46">_xlfn.IFS(OR(ISNUMBER(Turto_katalogas[[#This Row],[Konfidencialumas]:[Prieinamumas]])),MAX(Turto_katalogas[[#This Row],[Konfidencialumas]:[Prieinamumas]]),AND(ISTEXT(Turto_katalogas[[#This Row],[Konfidencialumas]:[Prieinamumas]])),"Netaikoma",TRUE(),"")</f>
        <v/>
      </c>
    </row>
    <row r="47" spans="2:13" ht="15.6" x14ac:dyDescent="0.3">
      <c r="B47" s="562"/>
      <c r="C47" s="501"/>
      <c r="D47" s="501"/>
      <c r="E47" s="143"/>
      <c r="F47" s="143"/>
      <c r="G47" s="88"/>
      <c r="H47" s="92"/>
      <c r="I47" s="92"/>
      <c r="J47" s="140"/>
      <c r="K47" s="140"/>
      <c r="L47" s="140"/>
      <c r="M47" s="141" t="str" cm="1">
        <f t="array" ref="M47">_xlfn.IFS(OR(ISNUMBER(Turto_katalogas[[#This Row],[Konfidencialumas]:[Prieinamumas]])),MAX(Turto_katalogas[[#This Row],[Konfidencialumas]:[Prieinamumas]]),AND(ISTEXT(Turto_katalogas[[#This Row],[Konfidencialumas]:[Prieinamumas]])),"Netaikoma",TRUE(),"")</f>
        <v/>
      </c>
    </row>
    <row r="48" spans="2:13" ht="15.6" x14ac:dyDescent="0.3">
      <c r="B48" s="562"/>
      <c r="C48" s="501"/>
      <c r="D48" s="501"/>
      <c r="E48" s="143"/>
      <c r="F48" s="143"/>
      <c r="G48" s="88"/>
      <c r="H48" s="92"/>
      <c r="I48" s="92"/>
      <c r="J48" s="140"/>
      <c r="K48" s="140"/>
      <c r="L48" s="140"/>
      <c r="M48" s="141" t="str" cm="1">
        <f t="array" ref="M48">_xlfn.IFS(OR(ISNUMBER(Turto_katalogas[[#This Row],[Konfidencialumas]:[Prieinamumas]])),MAX(Turto_katalogas[[#This Row],[Konfidencialumas]:[Prieinamumas]]),AND(ISTEXT(Turto_katalogas[[#This Row],[Konfidencialumas]:[Prieinamumas]])),"Netaikoma",TRUE(),"")</f>
        <v/>
      </c>
    </row>
    <row r="49" spans="2:13" ht="15.6" x14ac:dyDescent="0.3">
      <c r="B49" s="562"/>
      <c r="C49" s="501"/>
      <c r="D49" s="501"/>
      <c r="E49" s="143"/>
      <c r="F49" s="143"/>
      <c r="G49" s="88"/>
      <c r="H49" s="92"/>
      <c r="I49" s="92"/>
      <c r="J49" s="140"/>
      <c r="K49" s="140"/>
      <c r="L49" s="140"/>
      <c r="M49" s="141" t="str" cm="1">
        <f t="array" ref="M49">_xlfn.IFS(OR(ISNUMBER(Turto_katalogas[[#This Row],[Konfidencialumas]:[Prieinamumas]])),MAX(Turto_katalogas[[#This Row],[Konfidencialumas]:[Prieinamumas]]),AND(ISTEXT(Turto_katalogas[[#This Row],[Konfidencialumas]:[Prieinamumas]])),"Netaikoma",TRUE(),"")</f>
        <v/>
      </c>
    </row>
    <row r="50" spans="2:13" ht="15.6" x14ac:dyDescent="0.3">
      <c r="B50" s="562"/>
      <c r="C50" s="501"/>
      <c r="D50" s="501"/>
      <c r="E50" s="143"/>
      <c r="F50" s="143"/>
      <c r="G50" s="88"/>
      <c r="H50" s="92"/>
      <c r="I50" s="92"/>
      <c r="J50" s="140"/>
      <c r="K50" s="140"/>
      <c r="L50" s="140"/>
      <c r="M50" s="141" t="str" cm="1">
        <f t="array" ref="M50">_xlfn.IFS(OR(ISNUMBER(Turto_katalogas[[#This Row],[Konfidencialumas]:[Prieinamumas]])),MAX(Turto_katalogas[[#This Row],[Konfidencialumas]:[Prieinamumas]]),AND(ISTEXT(Turto_katalogas[[#This Row],[Konfidencialumas]:[Prieinamumas]])),"Netaikoma",TRUE(),"")</f>
        <v/>
      </c>
    </row>
    <row r="51" spans="2:13" ht="15.6" x14ac:dyDescent="0.3">
      <c r="B51" s="562"/>
      <c r="C51" s="501"/>
      <c r="D51" s="501"/>
      <c r="E51" s="143"/>
      <c r="F51" s="143"/>
      <c r="G51" s="88"/>
      <c r="H51" s="92"/>
      <c r="I51" s="92"/>
      <c r="J51" s="140"/>
      <c r="K51" s="140"/>
      <c r="L51" s="140"/>
      <c r="M51" s="141" t="str" cm="1">
        <f t="array" ref="M51">_xlfn.IFS(OR(ISNUMBER(Turto_katalogas[[#This Row],[Konfidencialumas]:[Prieinamumas]])),MAX(Turto_katalogas[[#This Row],[Konfidencialumas]:[Prieinamumas]]),AND(ISTEXT(Turto_katalogas[[#This Row],[Konfidencialumas]:[Prieinamumas]])),"Netaikoma",TRUE(),"")</f>
        <v/>
      </c>
    </row>
    <row r="52" spans="2:13" ht="15.6" x14ac:dyDescent="0.3">
      <c r="B52" s="562"/>
      <c r="C52" s="501"/>
      <c r="D52" s="501"/>
      <c r="E52" s="143"/>
      <c r="F52" s="143"/>
      <c r="G52" s="88"/>
      <c r="H52" s="92"/>
      <c r="I52" s="92"/>
      <c r="J52" s="140"/>
      <c r="K52" s="140"/>
      <c r="L52" s="140"/>
      <c r="M52" s="141" t="str" cm="1">
        <f t="array" ref="M52">_xlfn.IFS(OR(ISNUMBER(Turto_katalogas[[#This Row],[Konfidencialumas]:[Prieinamumas]])),MAX(Turto_katalogas[[#This Row],[Konfidencialumas]:[Prieinamumas]]),AND(ISTEXT(Turto_katalogas[[#This Row],[Konfidencialumas]:[Prieinamumas]])),"Netaikoma",TRUE(),"")</f>
        <v/>
      </c>
    </row>
    <row r="53" spans="2:13" x14ac:dyDescent="0.3">
      <c r="B53" s="497"/>
      <c r="C53" s="501"/>
      <c r="D53" s="501"/>
      <c r="E53" s="143"/>
      <c r="F53" s="143"/>
      <c r="G53" s="88"/>
      <c r="H53" s="92"/>
      <c r="I53" s="91"/>
      <c r="J53" s="476"/>
      <c r="K53" s="476"/>
      <c r="L53" s="476"/>
      <c r="M53" s="476" t="str" cm="1">
        <f t="array" ref="M53">_xlfn.IFS(OR(ISNUMBER(Turto_katalogas[[#This Row],[Konfidencialumas]:[Prieinamumas]])),MAX(Turto_katalogas[[#This Row],[Konfidencialumas]:[Prieinamumas]]),AND(ISTEXT(Turto_katalogas[[#This Row],[Konfidencialumas]:[Prieinamumas]])),"Netaikoma",TRUE(),"")</f>
        <v/>
      </c>
    </row>
    <row r="54" spans="2:13" ht="15.75" customHeight="1" thickBot="1" x14ac:dyDescent="0.35">
      <c r="B54" s="497"/>
      <c r="C54" s="501"/>
      <c r="D54" s="501"/>
      <c r="E54" s="143"/>
      <c r="F54" s="143"/>
      <c r="G54" s="88"/>
      <c r="H54" s="92"/>
      <c r="I54" s="91"/>
      <c r="J54" s="476"/>
      <c r="K54" s="476"/>
      <c r="L54" s="476"/>
      <c r="M54" s="476" t="str" cm="1">
        <f t="array" ref="M54">_xlfn.IFS(OR(ISNUMBER(Turto_katalogas[[#This Row],[Konfidencialumas]:[Prieinamumas]])),MAX(Turto_katalogas[[#This Row],[Konfidencialumas]:[Prieinamumas]]),AND(ISTEXT(Turto_katalogas[[#This Row],[Konfidencialumas]:[Prieinamumas]])),"Netaikoma",TRUE(),"")</f>
        <v/>
      </c>
    </row>
    <row r="55" spans="2:13" ht="15" thickBot="1" x14ac:dyDescent="0.35">
      <c r="B55" s="101" t="s">
        <v>548</v>
      </c>
      <c r="C55" s="85"/>
      <c r="D55" s="85"/>
      <c r="E55" s="85"/>
      <c r="F55" s="85"/>
      <c r="G55" s="85"/>
      <c r="H55" s="85"/>
      <c r="I55" s="85"/>
      <c r="J55" s="85"/>
      <c r="K55" s="85"/>
      <c r="L55" s="85"/>
      <c r="M55" s="85"/>
    </row>
    <row r="56" spans="2:13" x14ac:dyDescent="0.3">
      <c r="B56" s="502" t="s">
        <v>549</v>
      </c>
      <c r="C56" s="501"/>
      <c r="D56" s="501"/>
      <c r="E56" s="143"/>
      <c r="F56" s="142"/>
      <c r="G56" s="87"/>
      <c r="H56" s="91"/>
      <c r="I56" s="91"/>
      <c r="J56" s="476"/>
      <c r="K56" s="476"/>
      <c r="L56" s="476"/>
      <c r="M56" s="476" t="str" cm="1">
        <f t="array" ref="M56">_xlfn.IFS(OR(ISNUMBER(Turto_katalogas[[#This Row],[Konfidencialumas]:[Prieinamumas]])),MAX(Turto_katalogas[[#This Row],[Konfidencialumas]:[Prieinamumas]]),AND(ISTEXT(Turto_katalogas[[#This Row],[Konfidencialumas]:[Prieinamumas]])),"Netaikoma",TRUE(),"")</f>
        <v/>
      </c>
    </row>
    <row r="57" spans="2:13" ht="15.6" x14ac:dyDescent="0.3">
      <c r="B57" s="562"/>
      <c r="C57" s="501"/>
      <c r="D57" s="501"/>
      <c r="E57" s="143"/>
      <c r="F57" s="143"/>
      <c r="G57" s="88"/>
      <c r="H57" s="92"/>
      <c r="I57" s="92"/>
      <c r="J57" s="140"/>
      <c r="K57" s="140"/>
      <c r="L57" s="140"/>
      <c r="M57" s="141" t="str" cm="1">
        <f t="array" ref="M57">_xlfn.IFS(OR(ISNUMBER(Turto_katalogas[[#This Row],[Konfidencialumas]:[Prieinamumas]])),MAX(Turto_katalogas[[#This Row],[Konfidencialumas]:[Prieinamumas]]),AND(ISTEXT(Turto_katalogas[[#This Row],[Konfidencialumas]:[Prieinamumas]])),"Netaikoma",TRUE(),"")</f>
        <v/>
      </c>
    </row>
    <row r="58" spans="2:13" ht="15.6" x14ac:dyDescent="0.3">
      <c r="B58" s="562"/>
      <c r="C58" s="501"/>
      <c r="D58" s="501"/>
      <c r="E58" s="143"/>
      <c r="F58" s="143"/>
      <c r="G58" s="88"/>
      <c r="H58" s="92"/>
      <c r="I58" s="92"/>
      <c r="J58" s="140"/>
      <c r="K58" s="140"/>
      <c r="L58" s="140"/>
      <c r="M58" s="141" t="str" cm="1">
        <f t="array" ref="M58">_xlfn.IFS(OR(ISNUMBER(Turto_katalogas[[#This Row],[Konfidencialumas]:[Prieinamumas]])),MAX(Turto_katalogas[[#This Row],[Konfidencialumas]:[Prieinamumas]]),AND(ISTEXT(Turto_katalogas[[#This Row],[Konfidencialumas]:[Prieinamumas]])),"Netaikoma",TRUE(),"")</f>
        <v/>
      </c>
    </row>
    <row r="59" spans="2:13" ht="15.6" x14ac:dyDescent="0.3">
      <c r="B59" s="562"/>
      <c r="C59" s="501"/>
      <c r="D59" s="501"/>
      <c r="E59" s="143"/>
      <c r="F59" s="143"/>
      <c r="G59" s="88"/>
      <c r="H59" s="92"/>
      <c r="I59" s="92"/>
      <c r="J59" s="140"/>
      <c r="K59" s="140"/>
      <c r="L59" s="140"/>
      <c r="M59" s="141" t="str" cm="1">
        <f t="array" ref="M59">_xlfn.IFS(OR(ISNUMBER(Turto_katalogas[[#This Row],[Konfidencialumas]:[Prieinamumas]])),MAX(Turto_katalogas[[#This Row],[Konfidencialumas]:[Prieinamumas]]),AND(ISTEXT(Turto_katalogas[[#This Row],[Konfidencialumas]:[Prieinamumas]])),"Netaikoma",TRUE(),"")</f>
        <v/>
      </c>
    </row>
    <row r="60" spans="2:13" ht="15.6" x14ac:dyDescent="0.3">
      <c r="B60" s="562"/>
      <c r="C60" s="501"/>
      <c r="D60" s="501"/>
      <c r="E60" s="143"/>
      <c r="F60" s="143"/>
      <c r="G60" s="88"/>
      <c r="H60" s="92"/>
      <c r="I60" s="92"/>
      <c r="J60" s="140"/>
      <c r="K60" s="140"/>
      <c r="L60" s="140"/>
      <c r="M60" s="141" t="str" cm="1">
        <f t="array" ref="M60">_xlfn.IFS(OR(ISNUMBER(Turto_katalogas[[#This Row],[Konfidencialumas]:[Prieinamumas]])),MAX(Turto_katalogas[[#This Row],[Konfidencialumas]:[Prieinamumas]]),AND(ISTEXT(Turto_katalogas[[#This Row],[Konfidencialumas]:[Prieinamumas]])),"Netaikoma",TRUE(),"")</f>
        <v/>
      </c>
    </row>
    <row r="61" spans="2:13" ht="15.6" x14ac:dyDescent="0.3">
      <c r="B61" s="562"/>
      <c r="C61" s="501"/>
      <c r="D61" s="501"/>
      <c r="E61" s="143"/>
      <c r="F61" s="143"/>
      <c r="G61" s="88"/>
      <c r="H61" s="92"/>
      <c r="I61" s="92"/>
      <c r="J61" s="140"/>
      <c r="K61" s="140"/>
      <c r="L61" s="140"/>
      <c r="M61" s="141" t="str" cm="1">
        <f t="array" ref="M61">_xlfn.IFS(OR(ISNUMBER(Turto_katalogas[[#This Row],[Konfidencialumas]:[Prieinamumas]])),MAX(Turto_katalogas[[#This Row],[Konfidencialumas]:[Prieinamumas]]),AND(ISTEXT(Turto_katalogas[[#This Row],[Konfidencialumas]:[Prieinamumas]])),"Netaikoma",TRUE(),"")</f>
        <v/>
      </c>
    </row>
    <row r="62" spans="2:13" ht="15.6" x14ac:dyDescent="0.3">
      <c r="B62" s="562"/>
      <c r="C62" s="501"/>
      <c r="D62" s="501"/>
      <c r="E62" s="143"/>
      <c r="F62" s="143"/>
      <c r="G62" s="88"/>
      <c r="H62" s="92"/>
      <c r="I62" s="92"/>
      <c r="J62" s="140"/>
      <c r="K62" s="140"/>
      <c r="L62" s="140"/>
      <c r="M62" s="141" t="str" cm="1">
        <f t="array" ref="M62">_xlfn.IFS(OR(ISNUMBER(Turto_katalogas[[#This Row],[Konfidencialumas]:[Prieinamumas]])),MAX(Turto_katalogas[[#This Row],[Konfidencialumas]:[Prieinamumas]]),AND(ISTEXT(Turto_katalogas[[#This Row],[Konfidencialumas]:[Prieinamumas]])),"Netaikoma",TRUE(),"")</f>
        <v/>
      </c>
    </row>
    <row r="63" spans="2:13" ht="15.6" x14ac:dyDescent="0.3">
      <c r="B63" s="562"/>
      <c r="C63" s="501"/>
      <c r="D63" s="501"/>
      <c r="E63" s="143"/>
      <c r="F63" s="143"/>
      <c r="G63" s="88"/>
      <c r="H63" s="92"/>
      <c r="I63" s="92"/>
      <c r="J63" s="140"/>
      <c r="K63" s="140"/>
      <c r="L63" s="140"/>
      <c r="M63" s="141" t="str" cm="1">
        <f t="array" ref="M63">_xlfn.IFS(OR(ISNUMBER(Turto_katalogas[[#This Row],[Konfidencialumas]:[Prieinamumas]])),MAX(Turto_katalogas[[#This Row],[Konfidencialumas]:[Prieinamumas]]),AND(ISTEXT(Turto_katalogas[[#This Row],[Konfidencialumas]:[Prieinamumas]])),"Netaikoma",TRUE(),"")</f>
        <v/>
      </c>
    </row>
    <row r="64" spans="2:13" ht="15.6" x14ac:dyDescent="0.3">
      <c r="B64" s="562"/>
      <c r="C64" s="501"/>
      <c r="D64" s="501"/>
      <c r="E64" s="143"/>
      <c r="F64" s="143"/>
      <c r="G64" s="88"/>
      <c r="H64" s="92"/>
      <c r="I64" s="92"/>
      <c r="J64" s="140"/>
      <c r="K64" s="140"/>
      <c r="L64" s="140"/>
      <c r="M64" s="141" t="str" cm="1">
        <f t="array" ref="M64">_xlfn.IFS(OR(ISNUMBER(Turto_katalogas[[#This Row],[Konfidencialumas]:[Prieinamumas]])),MAX(Turto_katalogas[[#This Row],[Konfidencialumas]:[Prieinamumas]]),AND(ISTEXT(Turto_katalogas[[#This Row],[Konfidencialumas]:[Prieinamumas]])),"Netaikoma",TRUE(),"")</f>
        <v/>
      </c>
    </row>
    <row r="65" spans="2:13" ht="15.6" x14ac:dyDescent="0.3">
      <c r="B65" s="562"/>
      <c r="C65" s="501"/>
      <c r="D65" s="501"/>
      <c r="E65" s="143"/>
      <c r="F65" s="143"/>
      <c r="G65" s="88"/>
      <c r="H65" s="92"/>
      <c r="I65" s="92"/>
      <c r="J65" s="140"/>
      <c r="K65" s="140"/>
      <c r="L65" s="140"/>
      <c r="M65" s="141" t="str" cm="1">
        <f t="array" ref="M65">_xlfn.IFS(OR(ISNUMBER(Turto_katalogas[[#This Row],[Konfidencialumas]:[Prieinamumas]])),MAX(Turto_katalogas[[#This Row],[Konfidencialumas]:[Prieinamumas]]),AND(ISTEXT(Turto_katalogas[[#This Row],[Konfidencialumas]:[Prieinamumas]])),"Netaikoma",TRUE(),"")</f>
        <v/>
      </c>
    </row>
    <row r="66" spans="2:13" ht="15.6" x14ac:dyDescent="0.3">
      <c r="B66" s="562"/>
      <c r="C66" s="501"/>
      <c r="D66" s="501"/>
      <c r="E66" s="143"/>
      <c r="F66" s="143"/>
      <c r="G66" s="88"/>
      <c r="H66" s="92"/>
      <c r="I66" s="92"/>
      <c r="J66" s="140"/>
      <c r="K66" s="140"/>
      <c r="L66" s="140"/>
      <c r="M66" s="141" t="str" cm="1">
        <f t="array" ref="M66">_xlfn.IFS(OR(ISNUMBER(Turto_katalogas[[#This Row],[Konfidencialumas]:[Prieinamumas]])),MAX(Turto_katalogas[[#This Row],[Konfidencialumas]:[Prieinamumas]]),AND(ISTEXT(Turto_katalogas[[#This Row],[Konfidencialumas]:[Prieinamumas]])),"Netaikoma",TRUE(),"")</f>
        <v/>
      </c>
    </row>
    <row r="67" spans="2:13" ht="16.2" thickBot="1" x14ac:dyDescent="0.35">
      <c r="B67" s="562"/>
      <c r="C67" s="501"/>
      <c r="D67" s="501"/>
      <c r="E67" s="143"/>
      <c r="F67" s="143"/>
      <c r="G67" s="88"/>
      <c r="H67" s="92"/>
      <c r="I67" s="92"/>
      <c r="J67" s="140"/>
      <c r="K67" s="140"/>
      <c r="L67" s="140"/>
      <c r="M67" s="141" t="str" cm="1">
        <f t="array" ref="M67">_xlfn.IFS(OR(ISNUMBER(Turto_katalogas[[#This Row],[Konfidencialumas]:[Prieinamumas]])),MAX(Turto_katalogas[[#This Row],[Konfidencialumas]:[Prieinamumas]]),AND(ISTEXT(Turto_katalogas[[#This Row],[Konfidencialumas]:[Prieinamumas]])),"Netaikoma",TRUE(),"")</f>
        <v/>
      </c>
    </row>
    <row r="68" spans="2:13" ht="15" thickBot="1" x14ac:dyDescent="0.35">
      <c r="B68" s="101" t="s">
        <v>552</v>
      </c>
      <c r="C68" s="85"/>
      <c r="D68" s="85"/>
      <c r="E68" s="83"/>
      <c r="F68" s="83"/>
      <c r="G68" s="97"/>
      <c r="H68" s="98"/>
      <c r="I68" s="98"/>
      <c r="J68" s="79"/>
      <c r="K68" s="79"/>
      <c r="L68" s="79"/>
      <c r="M68" s="82"/>
    </row>
    <row r="69" spans="2:13" x14ac:dyDescent="0.3">
      <c r="B69" s="502" t="s">
        <v>553</v>
      </c>
      <c r="C69" s="503"/>
      <c r="D69" s="503"/>
      <c r="E69" s="143"/>
      <c r="F69" s="144"/>
      <c r="G69" s="94"/>
      <c r="H69" s="139"/>
      <c r="I69" s="139"/>
      <c r="J69" s="476"/>
      <c r="K69" s="476"/>
      <c r="L69" s="476"/>
      <c r="M69" s="476" t="str" cm="1">
        <f t="array" ref="M69">_xlfn.IFS(OR(ISNUMBER(Turto_katalogas[[#This Row],[Konfidencialumas]:[Prieinamumas]])),MAX(Turto_katalogas[[#This Row],[Konfidencialumas]:[Prieinamumas]]),AND(ISTEXT(Turto_katalogas[[#This Row],[Konfidencialumas]:[Prieinamumas]])),"Netaikoma",TRUE(),"")</f>
        <v/>
      </c>
    </row>
    <row r="70" spans="2:13" ht="15.6" x14ac:dyDescent="0.3">
      <c r="B70" s="562"/>
      <c r="C70" s="498"/>
      <c r="D70" s="498"/>
      <c r="E70" s="143"/>
      <c r="F70" s="143"/>
      <c r="G70" s="88"/>
      <c r="H70" s="92"/>
      <c r="I70" s="92"/>
      <c r="J70" s="140"/>
      <c r="K70" s="140"/>
      <c r="L70" s="140"/>
      <c r="M70" s="141" t="str" cm="1">
        <f t="array" ref="M70">_xlfn.IFS(OR(ISNUMBER(Turto_katalogas[[#This Row],[Konfidencialumas]:[Prieinamumas]])),MAX(Turto_katalogas[[#This Row],[Konfidencialumas]:[Prieinamumas]]),AND(ISTEXT(Turto_katalogas[[#This Row],[Konfidencialumas]:[Prieinamumas]])),"Netaikoma",TRUE(),"")</f>
        <v/>
      </c>
    </row>
    <row r="71" spans="2:13" ht="15.6" x14ac:dyDescent="0.3">
      <c r="B71" s="562"/>
      <c r="C71" s="498"/>
      <c r="D71" s="498"/>
      <c r="E71" s="143"/>
      <c r="F71" s="143"/>
      <c r="G71" s="88"/>
      <c r="H71" s="92"/>
      <c r="I71" s="92"/>
      <c r="J71" s="140"/>
      <c r="K71" s="140"/>
      <c r="L71" s="140"/>
      <c r="M71" s="141" t="str" cm="1">
        <f t="array" ref="M71">_xlfn.IFS(OR(ISNUMBER(Turto_katalogas[[#This Row],[Konfidencialumas]:[Prieinamumas]])),MAX(Turto_katalogas[[#This Row],[Konfidencialumas]:[Prieinamumas]]),AND(ISTEXT(Turto_katalogas[[#This Row],[Konfidencialumas]:[Prieinamumas]])),"Netaikoma",TRUE(),"")</f>
        <v/>
      </c>
    </row>
    <row r="72" spans="2:13" ht="15.6" x14ac:dyDescent="0.3">
      <c r="B72" s="562"/>
      <c r="C72" s="498"/>
      <c r="D72" s="498"/>
      <c r="E72" s="143"/>
      <c r="F72" s="143"/>
      <c r="G72" s="88"/>
      <c r="H72" s="92"/>
      <c r="I72" s="92"/>
      <c r="J72" s="140"/>
      <c r="K72" s="140"/>
      <c r="L72" s="140"/>
      <c r="M72" s="141" t="str" cm="1">
        <f t="array" ref="M72">_xlfn.IFS(OR(ISNUMBER(Turto_katalogas[[#This Row],[Konfidencialumas]:[Prieinamumas]])),MAX(Turto_katalogas[[#This Row],[Konfidencialumas]:[Prieinamumas]]),AND(ISTEXT(Turto_katalogas[[#This Row],[Konfidencialumas]:[Prieinamumas]])),"Netaikoma",TRUE(),"")</f>
        <v/>
      </c>
    </row>
    <row r="73" spans="2:13" ht="15.6" x14ac:dyDescent="0.3">
      <c r="B73" s="562"/>
      <c r="C73" s="498"/>
      <c r="D73" s="498"/>
      <c r="E73" s="143"/>
      <c r="F73" s="143"/>
      <c r="G73" s="88"/>
      <c r="H73" s="92"/>
      <c r="I73" s="92"/>
      <c r="J73" s="140"/>
      <c r="K73" s="140"/>
      <c r="L73" s="140"/>
      <c r="M73" s="141" t="str" cm="1">
        <f t="array" ref="M73">_xlfn.IFS(OR(ISNUMBER(Turto_katalogas[[#This Row],[Konfidencialumas]:[Prieinamumas]])),MAX(Turto_katalogas[[#This Row],[Konfidencialumas]:[Prieinamumas]]),AND(ISTEXT(Turto_katalogas[[#This Row],[Konfidencialumas]:[Prieinamumas]])),"Netaikoma",TRUE(),"")</f>
        <v/>
      </c>
    </row>
    <row r="74" spans="2:13" ht="15.6" x14ac:dyDescent="0.3">
      <c r="B74" s="562"/>
      <c r="C74" s="498"/>
      <c r="D74" s="498"/>
      <c r="E74" s="143"/>
      <c r="F74" s="143"/>
      <c r="G74" s="88"/>
      <c r="H74" s="92"/>
      <c r="I74" s="92"/>
      <c r="J74" s="140"/>
      <c r="K74" s="140"/>
      <c r="L74" s="140"/>
      <c r="M74" s="141" t="str" cm="1">
        <f t="array" ref="M74">_xlfn.IFS(OR(ISNUMBER(Turto_katalogas[[#This Row],[Konfidencialumas]:[Prieinamumas]])),MAX(Turto_katalogas[[#This Row],[Konfidencialumas]:[Prieinamumas]]),AND(ISTEXT(Turto_katalogas[[#This Row],[Konfidencialumas]:[Prieinamumas]])),"Netaikoma",TRUE(),"")</f>
        <v/>
      </c>
    </row>
    <row r="75" spans="2:13" ht="15.6" x14ac:dyDescent="0.3">
      <c r="B75" s="562"/>
      <c r="C75" s="498"/>
      <c r="D75" s="498"/>
      <c r="E75" s="143"/>
      <c r="F75" s="143"/>
      <c r="G75" s="88"/>
      <c r="H75" s="92"/>
      <c r="I75" s="92"/>
      <c r="J75" s="140"/>
      <c r="K75" s="140"/>
      <c r="L75" s="140"/>
      <c r="M75" s="141" t="str" cm="1">
        <f t="array" ref="M75">_xlfn.IFS(OR(ISNUMBER(Turto_katalogas[[#This Row],[Konfidencialumas]:[Prieinamumas]])),MAX(Turto_katalogas[[#This Row],[Konfidencialumas]:[Prieinamumas]]),AND(ISTEXT(Turto_katalogas[[#This Row],[Konfidencialumas]:[Prieinamumas]])),"Netaikoma",TRUE(),"")</f>
        <v/>
      </c>
    </row>
    <row r="76" spans="2:13" ht="15.6" x14ac:dyDescent="0.3">
      <c r="B76" s="562"/>
      <c r="C76" s="498"/>
      <c r="D76" s="498"/>
      <c r="E76" s="143"/>
      <c r="F76" s="143"/>
      <c r="G76" s="88"/>
      <c r="H76" s="92"/>
      <c r="I76" s="92"/>
      <c r="J76" s="140"/>
      <c r="K76" s="140"/>
      <c r="L76" s="140"/>
      <c r="M76" s="141" t="str" cm="1">
        <f t="array" ref="M76">_xlfn.IFS(OR(ISNUMBER(Turto_katalogas[[#This Row],[Konfidencialumas]:[Prieinamumas]])),MAX(Turto_katalogas[[#This Row],[Konfidencialumas]:[Prieinamumas]]),AND(ISTEXT(Turto_katalogas[[#This Row],[Konfidencialumas]:[Prieinamumas]])),"Netaikoma",TRUE(),"")</f>
        <v/>
      </c>
    </row>
    <row r="77" spans="2:13" ht="15.6" x14ac:dyDescent="0.3">
      <c r="B77" s="562"/>
      <c r="C77" s="498"/>
      <c r="D77" s="498"/>
      <c r="E77" s="143"/>
      <c r="F77" s="143"/>
      <c r="G77" s="88"/>
      <c r="H77" s="92"/>
      <c r="I77" s="92"/>
      <c r="J77" s="140"/>
      <c r="K77" s="140"/>
      <c r="L77" s="140"/>
      <c r="M77" s="141" t="str" cm="1">
        <f t="array" ref="M77">_xlfn.IFS(OR(ISNUMBER(Turto_katalogas[[#This Row],[Konfidencialumas]:[Prieinamumas]])),MAX(Turto_katalogas[[#This Row],[Konfidencialumas]:[Prieinamumas]]),AND(ISTEXT(Turto_katalogas[[#This Row],[Konfidencialumas]:[Prieinamumas]])),"Netaikoma",TRUE(),"")</f>
        <v/>
      </c>
    </row>
    <row r="78" spans="2:13" ht="15.6" x14ac:dyDescent="0.3">
      <c r="B78" s="562"/>
      <c r="C78" s="498"/>
      <c r="D78" s="498"/>
      <c r="E78" s="143"/>
      <c r="F78" s="143"/>
      <c r="G78" s="88"/>
      <c r="H78" s="92"/>
      <c r="I78" s="92"/>
      <c r="J78" s="140"/>
      <c r="K78" s="140"/>
      <c r="L78" s="140"/>
      <c r="M78" s="141" t="str" cm="1">
        <f t="array" ref="M78">_xlfn.IFS(OR(ISNUMBER(Turto_katalogas[[#This Row],[Konfidencialumas]:[Prieinamumas]])),MAX(Turto_katalogas[[#This Row],[Konfidencialumas]:[Prieinamumas]]),AND(ISTEXT(Turto_katalogas[[#This Row],[Konfidencialumas]:[Prieinamumas]])),"Netaikoma",TRUE(),"")</f>
        <v/>
      </c>
    </row>
    <row r="79" spans="2:13" ht="15.6" x14ac:dyDescent="0.3">
      <c r="B79" s="504"/>
      <c r="C79" s="498"/>
      <c r="D79" s="498"/>
      <c r="E79" s="143"/>
      <c r="F79" s="143"/>
      <c r="G79" s="88"/>
      <c r="H79" s="226"/>
      <c r="I79" s="92"/>
      <c r="J79" s="140"/>
      <c r="K79" s="140"/>
      <c r="L79" s="140"/>
      <c r="M79" s="141" t="str" cm="1">
        <f t="array" ref="M79">_xlfn.IFS(OR(ISNUMBER(Turto_katalogas[[#This Row],[Konfidencialumas]:[Prieinamumas]])),MAX(Turto_katalogas[[#This Row],[Konfidencialumas]:[Prieinamumas]]),AND(ISTEXT(Turto_katalogas[[#This Row],[Konfidencialumas]:[Prieinamumas]])),"Netaikoma",TRUE(),"")</f>
        <v/>
      </c>
    </row>
    <row r="80" spans="2:13" ht="16.2" thickBot="1" x14ac:dyDescent="0.35">
      <c r="B80" s="504"/>
      <c r="C80" s="505"/>
      <c r="D80" s="505"/>
      <c r="E80" s="325"/>
      <c r="F80" s="325"/>
      <c r="G80" s="326"/>
      <c r="H80" s="92"/>
      <c r="I80" s="327"/>
      <c r="J80" s="328"/>
      <c r="K80" s="328"/>
      <c r="L80" s="328"/>
      <c r="M80" s="329" t="str" cm="1">
        <f t="array" ref="M80">_xlfn.IFS(OR(ISNUMBER(Turto_katalogas[[#This Row],[Konfidencialumas]:[Prieinamumas]])),MAX(Turto_katalogas[[#This Row],[Konfidencialumas]:[Prieinamumas]]),AND(ISTEXT(Turto_katalogas[[#This Row],[Konfidencialumas]:[Prieinamumas]])),"Netaikoma",TRUE(),"")</f>
        <v/>
      </c>
    </row>
    <row r="81" spans="2:13" ht="16.2" thickBot="1" x14ac:dyDescent="0.35">
      <c r="B81" s="544" t="s">
        <v>33</v>
      </c>
      <c r="C81" s="545"/>
      <c r="D81" s="545"/>
      <c r="E81" s="546"/>
      <c r="F81" s="546"/>
      <c r="G81" s="547"/>
      <c r="H81" s="548"/>
      <c r="I81" s="548"/>
      <c r="J81" s="549"/>
      <c r="K81" s="549"/>
      <c r="L81" s="549"/>
      <c r="M81" s="550" t="str" cm="1">
        <f t="array" ref="M81">_xlfn.IFS(OR(ISNUMBER(Turto_katalogas[[#This Row],[Konfidencialumas]:[Prieinamumas]])),MAX(Turto_katalogas[[#This Row],[Konfidencialumas]:[Prieinamumas]]),AND(ISTEXT(Turto_katalogas[[#This Row],[Konfidencialumas]:[Prieinamumas]])),"Netaikoma",TRUE(),"")</f>
        <v/>
      </c>
    </row>
    <row r="82" spans="2:13" ht="15.6" x14ac:dyDescent="0.3">
      <c r="B82" s="510" t="s">
        <v>557</v>
      </c>
      <c r="C82" s="555"/>
      <c r="D82" s="510"/>
      <c r="E82" s="142"/>
      <c r="F82" s="325"/>
      <c r="G82" s="87"/>
      <c r="H82" s="91"/>
      <c r="I82" s="139"/>
      <c r="J82" s="140"/>
      <c r="K82" s="140"/>
      <c r="L82" s="140"/>
      <c r="M82" s="141" t="str" cm="1">
        <f t="array" ref="M82">_xlfn.IFS(OR(ISNUMBER(Turto_katalogas[[#This Row],[Konfidencialumas]:[Prieinamumas]])),MAX(Turto_katalogas[[#This Row],[Konfidencialumas]:[Prieinamumas]]),AND(ISTEXT(Turto_katalogas[[#This Row],[Konfidencialumas]:[Prieinamumas]])),"Netaikoma",TRUE(),"")</f>
        <v/>
      </c>
    </row>
    <row r="83" spans="2:13" ht="15.6" x14ac:dyDescent="0.3">
      <c r="B83" s="562"/>
      <c r="C83" s="508"/>
      <c r="D83" s="509"/>
      <c r="E83" s="143"/>
      <c r="F83" s="143"/>
      <c r="G83" s="88"/>
      <c r="H83" s="92"/>
      <c r="I83" s="92"/>
      <c r="J83" s="140"/>
      <c r="K83" s="140"/>
      <c r="L83" s="140"/>
      <c r="M83" s="141" t="str" cm="1">
        <f t="array" ref="M83">_xlfn.IFS(OR(ISNUMBER(Turto_katalogas[[#This Row],[Konfidencialumas]:[Prieinamumas]])),MAX(Turto_katalogas[[#This Row],[Konfidencialumas]:[Prieinamumas]]),AND(ISTEXT(Turto_katalogas[[#This Row],[Konfidencialumas]:[Prieinamumas]])),"Netaikoma",TRUE(),"")</f>
        <v/>
      </c>
    </row>
    <row r="84" spans="2:13" ht="15.6" x14ac:dyDescent="0.3">
      <c r="B84" s="562"/>
      <c r="C84" s="508"/>
      <c r="D84" s="509"/>
      <c r="E84" s="143"/>
      <c r="F84" s="143"/>
      <c r="G84" s="88"/>
      <c r="H84" s="92"/>
      <c r="I84" s="92"/>
      <c r="J84" s="140"/>
      <c r="K84" s="140"/>
      <c r="L84" s="140"/>
      <c r="M84" s="141" t="str" cm="1">
        <f t="array" ref="M84">_xlfn.IFS(OR(ISNUMBER(Turto_katalogas[[#This Row],[Konfidencialumas]:[Prieinamumas]])),MAX(Turto_katalogas[[#This Row],[Konfidencialumas]:[Prieinamumas]]),AND(ISTEXT(Turto_katalogas[[#This Row],[Konfidencialumas]:[Prieinamumas]])),"Netaikoma",TRUE(),"")</f>
        <v/>
      </c>
    </row>
    <row r="85" spans="2:13" ht="15.6" x14ac:dyDescent="0.3">
      <c r="B85" s="562"/>
      <c r="C85" s="508"/>
      <c r="D85" s="509"/>
      <c r="E85" s="143"/>
      <c r="F85" s="143"/>
      <c r="G85" s="88"/>
      <c r="H85" s="92"/>
      <c r="I85" s="92"/>
      <c r="J85" s="140"/>
      <c r="K85" s="140"/>
      <c r="L85" s="140"/>
      <c r="M85" s="141" t="str" cm="1">
        <f t="array" ref="M85">_xlfn.IFS(OR(ISNUMBER(Turto_katalogas[[#This Row],[Konfidencialumas]:[Prieinamumas]])),MAX(Turto_katalogas[[#This Row],[Konfidencialumas]:[Prieinamumas]]),AND(ISTEXT(Turto_katalogas[[#This Row],[Konfidencialumas]:[Prieinamumas]])),"Netaikoma",TRUE(),"")</f>
        <v/>
      </c>
    </row>
    <row r="86" spans="2:13" ht="15.6" x14ac:dyDescent="0.3">
      <c r="B86" s="562"/>
      <c r="C86" s="508"/>
      <c r="D86" s="509"/>
      <c r="E86" s="143"/>
      <c r="F86" s="143"/>
      <c r="G86" s="88"/>
      <c r="H86" s="92"/>
      <c r="I86" s="92"/>
      <c r="J86" s="140"/>
      <c r="K86" s="140"/>
      <c r="L86" s="140"/>
      <c r="M86" s="141" t="str" cm="1">
        <f t="array" ref="M86">_xlfn.IFS(OR(ISNUMBER(Turto_katalogas[[#This Row],[Konfidencialumas]:[Prieinamumas]])),MAX(Turto_katalogas[[#This Row],[Konfidencialumas]:[Prieinamumas]]),AND(ISTEXT(Turto_katalogas[[#This Row],[Konfidencialumas]:[Prieinamumas]])),"Netaikoma",TRUE(),"")</f>
        <v/>
      </c>
    </row>
    <row r="87" spans="2:13" ht="15.6" x14ac:dyDescent="0.3">
      <c r="B87" s="562"/>
      <c r="C87" s="508"/>
      <c r="D87" s="509"/>
      <c r="E87" s="143"/>
      <c r="F87" s="143"/>
      <c r="G87" s="88"/>
      <c r="H87" s="92"/>
      <c r="I87" s="92"/>
      <c r="J87" s="140"/>
      <c r="K87" s="140"/>
      <c r="L87" s="140"/>
      <c r="M87" s="141" t="str" cm="1">
        <f t="array" ref="M87">_xlfn.IFS(OR(ISNUMBER(Turto_katalogas[[#This Row],[Konfidencialumas]:[Prieinamumas]])),MAX(Turto_katalogas[[#This Row],[Konfidencialumas]:[Prieinamumas]]),AND(ISTEXT(Turto_katalogas[[#This Row],[Konfidencialumas]:[Prieinamumas]])),"Netaikoma",TRUE(),"")</f>
        <v/>
      </c>
    </row>
    <row r="88" spans="2:13" ht="15.6" x14ac:dyDescent="0.3">
      <c r="B88" s="562"/>
      <c r="C88" s="508"/>
      <c r="D88" s="509"/>
      <c r="E88" s="143"/>
      <c r="F88" s="143"/>
      <c r="G88" s="88"/>
      <c r="H88" s="92"/>
      <c r="I88" s="92"/>
      <c r="J88" s="140"/>
      <c r="K88" s="140"/>
      <c r="L88" s="140"/>
      <c r="M88" s="141" t="str" cm="1">
        <f t="array" ref="M88">_xlfn.IFS(OR(ISNUMBER(Turto_katalogas[[#This Row],[Konfidencialumas]:[Prieinamumas]])),MAX(Turto_katalogas[[#This Row],[Konfidencialumas]:[Prieinamumas]]),AND(ISTEXT(Turto_katalogas[[#This Row],[Konfidencialumas]:[Prieinamumas]])),"Netaikoma",TRUE(),"")</f>
        <v/>
      </c>
    </row>
    <row r="89" spans="2:13" ht="15.6" x14ac:dyDescent="0.3">
      <c r="B89" s="562"/>
      <c r="C89" s="508"/>
      <c r="D89" s="509"/>
      <c r="E89" s="143"/>
      <c r="F89" s="143"/>
      <c r="G89" s="88"/>
      <c r="H89" s="92"/>
      <c r="I89" s="92"/>
      <c r="J89" s="140"/>
      <c r="K89" s="140"/>
      <c r="L89" s="140"/>
      <c r="M89" s="141" t="str" cm="1">
        <f t="array" ref="M89">_xlfn.IFS(OR(ISNUMBER(Turto_katalogas[[#This Row],[Konfidencialumas]:[Prieinamumas]])),MAX(Turto_katalogas[[#This Row],[Konfidencialumas]:[Prieinamumas]]),AND(ISTEXT(Turto_katalogas[[#This Row],[Konfidencialumas]:[Prieinamumas]])),"Netaikoma",TRUE(),"")</f>
        <v/>
      </c>
    </row>
    <row r="90" spans="2:13" ht="15.6" x14ac:dyDescent="0.3">
      <c r="B90" s="562"/>
      <c r="C90" s="508"/>
      <c r="D90" s="509"/>
      <c r="E90" s="143"/>
      <c r="F90" s="143"/>
      <c r="G90" s="88"/>
      <c r="H90" s="92"/>
      <c r="I90" s="92"/>
      <c r="J90" s="140"/>
      <c r="K90" s="140"/>
      <c r="L90" s="140"/>
      <c r="M90" s="141" t="str" cm="1">
        <f t="array" ref="M90">_xlfn.IFS(OR(ISNUMBER(Turto_katalogas[[#This Row],[Konfidencialumas]:[Prieinamumas]])),MAX(Turto_katalogas[[#This Row],[Konfidencialumas]:[Prieinamumas]]),AND(ISTEXT(Turto_katalogas[[#This Row],[Konfidencialumas]:[Prieinamumas]])),"Netaikoma",TRUE(),"")</f>
        <v/>
      </c>
    </row>
    <row r="91" spans="2:13" ht="15.6" x14ac:dyDescent="0.3">
      <c r="B91" s="507"/>
      <c r="C91" s="508"/>
      <c r="D91" s="509"/>
      <c r="E91" s="143"/>
      <c r="F91" s="325"/>
      <c r="G91" s="88"/>
      <c r="H91" s="92"/>
      <c r="I91" s="330"/>
      <c r="J91" s="140"/>
      <c r="K91" s="140"/>
      <c r="L91" s="140"/>
      <c r="M91" s="141" t="str" cm="1">
        <f t="array" ref="M91">_xlfn.IFS(OR(ISNUMBER(Turto_katalogas[[#This Row],[Konfidencialumas]:[Prieinamumas]])),MAX(Turto_katalogas[[#This Row],[Konfidencialumas]:[Prieinamumas]]),AND(ISTEXT(Turto_katalogas[[#This Row],[Konfidencialumas]:[Prieinamumas]])),"Netaikoma",TRUE(),"")</f>
        <v/>
      </c>
    </row>
    <row r="92" spans="2:13" ht="16.2" thickBot="1" x14ac:dyDescent="0.35">
      <c r="B92" s="506"/>
      <c r="C92" s="551"/>
      <c r="D92" s="510"/>
      <c r="E92" s="325"/>
      <c r="F92" s="325"/>
      <c r="G92" s="326"/>
      <c r="H92" s="139"/>
      <c r="I92" s="139"/>
      <c r="J92" s="328"/>
      <c r="K92" s="328"/>
      <c r="L92" s="328"/>
      <c r="M92" s="141" t="str" cm="1">
        <f t="array" ref="M92">_xlfn.IFS(OR(ISNUMBER(Turto_katalogas[[#This Row],[Konfidencialumas]:[Prieinamumas]])),MAX(Turto_katalogas[[#This Row],[Konfidencialumas]:[Prieinamumas]]),AND(ISTEXT(Turto_katalogas[[#This Row],[Konfidencialumas]:[Prieinamumas]])),"Netaikoma",TRUE(),"")</f>
        <v/>
      </c>
    </row>
    <row r="93" spans="2:13" ht="16.2" thickBot="1" x14ac:dyDescent="0.35">
      <c r="B93" s="544" t="s">
        <v>559</v>
      </c>
      <c r="C93" s="545"/>
      <c r="D93" s="545"/>
      <c r="E93" s="546"/>
      <c r="F93" s="546"/>
      <c r="G93" s="547"/>
      <c r="H93" s="548"/>
      <c r="I93" s="548"/>
      <c r="J93" s="549"/>
      <c r="K93" s="549"/>
      <c r="L93" s="549"/>
      <c r="M93" s="550" t="str" cm="1">
        <f t="array" ref="M93">_xlfn.IFS(OR(ISNUMBER(Turto_katalogas[[#This Row],[Konfidencialumas]:[Prieinamumas]])),MAX(Turto_katalogas[[#This Row],[Konfidencialumas]:[Prieinamumas]]),AND(ISTEXT(Turto_katalogas[[#This Row],[Konfidencialumas]:[Prieinamumas]])),"Netaikoma",TRUE(),"")</f>
        <v/>
      </c>
    </row>
    <row r="94" spans="2:13" ht="15.6" x14ac:dyDescent="0.3">
      <c r="B94" s="552" t="s">
        <v>1847</v>
      </c>
      <c r="C94" s="554"/>
      <c r="D94" s="554"/>
      <c r="E94" s="142"/>
      <c r="F94" s="325"/>
      <c r="G94" s="87"/>
      <c r="H94" s="91"/>
      <c r="I94" s="91"/>
      <c r="J94" s="140"/>
      <c r="K94" s="140"/>
      <c r="L94" s="140"/>
      <c r="M94" s="141" t="str" cm="1">
        <f t="array" ref="M94">_xlfn.IFS(OR(ISNUMBER(Turto_katalogas[[#This Row],[Konfidencialumas]:[Prieinamumas]])),MAX(Turto_katalogas[[#This Row],[Konfidencialumas]:[Prieinamumas]]),AND(ISTEXT(Turto_katalogas[[#This Row],[Konfidencialumas]:[Prieinamumas]])),"Netaikoma",TRUE(),"")</f>
        <v/>
      </c>
    </row>
    <row r="95" spans="2:13" ht="15.6" x14ac:dyDescent="0.3">
      <c r="B95" s="542"/>
      <c r="C95" s="553"/>
      <c r="D95" s="553"/>
      <c r="E95" s="143"/>
      <c r="F95" s="325"/>
      <c r="G95" s="88"/>
      <c r="H95" s="92"/>
      <c r="I95" s="91"/>
      <c r="J95" s="140"/>
      <c r="K95" s="140"/>
      <c r="L95" s="140"/>
      <c r="M95" s="141" t="str" cm="1">
        <f t="array" ref="M95">_xlfn.IFS(OR(ISNUMBER(Turto_katalogas[[#This Row],[Konfidencialumas]:[Prieinamumas]])),MAX(Turto_katalogas[[#This Row],[Konfidencialumas]:[Prieinamumas]]),AND(ISTEXT(Turto_katalogas[[#This Row],[Konfidencialumas]:[Prieinamumas]])),"Netaikoma",TRUE(),"")</f>
        <v/>
      </c>
    </row>
    <row r="96" spans="2:13" ht="15.6" x14ac:dyDescent="0.3">
      <c r="B96" s="543"/>
      <c r="C96" s="553"/>
      <c r="D96" s="553"/>
      <c r="E96" s="325"/>
      <c r="F96" s="325"/>
      <c r="G96" s="326"/>
      <c r="H96" s="327"/>
      <c r="I96" s="91"/>
      <c r="J96" s="328"/>
      <c r="K96" s="328"/>
      <c r="L96" s="328"/>
      <c r="M96" s="141" t="str" cm="1">
        <f t="array" ref="M96">_xlfn.IFS(OR(ISNUMBER(Turto_katalogas[[#This Row],[Konfidencialumas]:[Prieinamumas]])),MAX(Turto_katalogas[[#This Row],[Konfidencialumas]:[Prieinamumas]]),AND(ISTEXT(Turto_katalogas[[#This Row],[Konfidencialumas]:[Prieinamumas]])),"Netaikoma",TRUE(),"")</f>
        <v/>
      </c>
    </row>
    <row r="97" spans="2:13" ht="15.6" x14ac:dyDescent="0.3">
      <c r="B97" s="543"/>
      <c r="C97" s="553"/>
      <c r="D97" s="553"/>
      <c r="E97" s="325"/>
      <c r="F97" s="325"/>
      <c r="G97" s="326"/>
      <c r="H97" s="327"/>
      <c r="I97" s="91"/>
      <c r="J97" s="328"/>
      <c r="K97" s="328"/>
      <c r="L97" s="328"/>
      <c r="M97" s="141" t="str" cm="1">
        <f t="array" ref="M97">_xlfn.IFS(OR(ISNUMBER(Turto_katalogas[[#This Row],[Konfidencialumas]:[Prieinamumas]])),MAX(Turto_katalogas[[#This Row],[Konfidencialumas]:[Prieinamumas]]),AND(ISTEXT(Turto_katalogas[[#This Row],[Konfidencialumas]:[Prieinamumas]])),"Netaikoma",TRUE(),"")</f>
        <v/>
      </c>
    </row>
    <row r="98" spans="2:13" ht="15.6" x14ac:dyDescent="0.3">
      <c r="B98" s="543"/>
      <c r="C98" s="553"/>
      <c r="D98" s="553"/>
      <c r="E98" s="325"/>
      <c r="F98" s="325"/>
      <c r="G98" s="326"/>
      <c r="H98" s="327"/>
      <c r="I98" s="91"/>
      <c r="J98" s="328"/>
      <c r="K98" s="328"/>
      <c r="L98" s="328"/>
      <c r="M98" s="141" t="str" cm="1">
        <f t="array" ref="M98">_xlfn.IFS(OR(ISNUMBER(Turto_katalogas[[#This Row],[Konfidencialumas]:[Prieinamumas]])),MAX(Turto_katalogas[[#This Row],[Konfidencialumas]:[Prieinamumas]]),AND(ISTEXT(Turto_katalogas[[#This Row],[Konfidencialumas]:[Prieinamumas]])),"Netaikoma",TRUE(),"")</f>
        <v/>
      </c>
    </row>
    <row r="99" spans="2:13" ht="15.6" x14ac:dyDescent="0.3">
      <c r="B99" s="543"/>
      <c r="C99" s="553"/>
      <c r="D99" s="553"/>
      <c r="E99" s="325"/>
      <c r="F99" s="325"/>
      <c r="G99" s="326"/>
      <c r="H99" s="327"/>
      <c r="I99" s="91"/>
      <c r="J99" s="328"/>
      <c r="K99" s="328"/>
      <c r="L99" s="328"/>
      <c r="M99" s="141" t="str" cm="1">
        <f t="array" ref="M99">_xlfn.IFS(OR(ISNUMBER(Turto_katalogas[[#This Row],[Konfidencialumas]:[Prieinamumas]])),MAX(Turto_katalogas[[#This Row],[Konfidencialumas]:[Prieinamumas]]),AND(ISTEXT(Turto_katalogas[[#This Row],[Konfidencialumas]:[Prieinamumas]])),"Netaikoma",TRUE(),"")</f>
        <v/>
      </c>
    </row>
    <row r="100" spans="2:13" ht="15.6" x14ac:dyDescent="0.3">
      <c r="B100" s="543"/>
      <c r="C100" s="553"/>
      <c r="D100" s="553"/>
      <c r="E100" s="325"/>
      <c r="F100" s="325"/>
      <c r="G100" s="326"/>
      <c r="H100" s="327"/>
      <c r="I100" s="91"/>
      <c r="J100" s="328"/>
      <c r="K100" s="328"/>
      <c r="L100" s="328"/>
      <c r="M100" s="141" t="str" cm="1">
        <f t="array" ref="M100">_xlfn.IFS(OR(ISNUMBER(Turto_katalogas[[#This Row],[Konfidencialumas]:[Prieinamumas]])),MAX(Turto_katalogas[[#This Row],[Konfidencialumas]:[Prieinamumas]]),AND(ISTEXT(Turto_katalogas[[#This Row],[Konfidencialumas]:[Prieinamumas]])),"Netaikoma",TRUE(),"")</f>
        <v/>
      </c>
    </row>
    <row r="101" spans="2:13" ht="15.6" x14ac:dyDescent="0.3">
      <c r="B101" s="543"/>
      <c r="C101" s="553"/>
      <c r="D101" s="553"/>
      <c r="E101" s="325"/>
      <c r="F101" s="325"/>
      <c r="G101" s="326"/>
      <c r="H101" s="327"/>
      <c r="I101" s="91"/>
      <c r="J101" s="328"/>
      <c r="K101" s="328"/>
      <c r="L101" s="328"/>
      <c r="M101" s="141" t="str" cm="1">
        <f t="array" ref="M101">_xlfn.IFS(OR(ISNUMBER(Turto_katalogas[[#This Row],[Konfidencialumas]:[Prieinamumas]])),MAX(Turto_katalogas[[#This Row],[Konfidencialumas]:[Prieinamumas]]),AND(ISTEXT(Turto_katalogas[[#This Row],[Konfidencialumas]:[Prieinamumas]])),"Netaikoma",TRUE(),"")</f>
        <v/>
      </c>
    </row>
    <row r="102" spans="2:13" ht="15.6" x14ac:dyDescent="0.3">
      <c r="B102" s="543"/>
      <c r="C102" s="553"/>
      <c r="D102" s="553"/>
      <c r="E102" s="325"/>
      <c r="F102" s="325"/>
      <c r="G102" s="326"/>
      <c r="H102" s="327"/>
      <c r="I102" s="91"/>
      <c r="J102" s="328"/>
      <c r="K102" s="328"/>
      <c r="L102" s="328"/>
      <c r="M102" s="141" t="str" cm="1">
        <f t="array" ref="M102">_xlfn.IFS(OR(ISNUMBER(Turto_katalogas[[#This Row],[Konfidencialumas]:[Prieinamumas]])),MAX(Turto_katalogas[[#This Row],[Konfidencialumas]:[Prieinamumas]]),AND(ISTEXT(Turto_katalogas[[#This Row],[Konfidencialumas]:[Prieinamumas]])),"Netaikoma",TRUE(),"")</f>
        <v/>
      </c>
    </row>
  </sheetData>
  <mergeCells count="2">
    <mergeCell ref="B5:F5"/>
    <mergeCell ref="B2:C2"/>
  </mergeCells>
  <phoneticPr fontId="12" type="noConversion"/>
  <conditionalFormatting sqref="J82:L92">
    <cfRule type="expression" dxfId="35" priority="25" stopIfTrue="1">
      <formula>J82=0</formula>
    </cfRule>
    <cfRule type="expression" dxfId="34" priority="26" stopIfTrue="1">
      <formula>J82=1</formula>
    </cfRule>
    <cfRule type="expression" dxfId="33" priority="27" stopIfTrue="1">
      <formula>J82=2</formula>
    </cfRule>
    <cfRule type="expression" dxfId="32" priority="28" stopIfTrue="1">
      <formula>J82=3</formula>
    </cfRule>
    <cfRule type="expression" dxfId="31" priority="29" stopIfTrue="1">
      <formula>J82=4</formula>
    </cfRule>
    <cfRule type="expression" dxfId="30" priority="30" stopIfTrue="1">
      <formula>J82=5</formula>
    </cfRule>
  </conditionalFormatting>
  <conditionalFormatting sqref="J94:L102">
    <cfRule type="expression" dxfId="29" priority="7" stopIfTrue="1">
      <formula>J94=0</formula>
    </cfRule>
    <cfRule type="expression" dxfId="28" priority="8" stopIfTrue="1">
      <formula>J94=1</formula>
    </cfRule>
    <cfRule type="expression" dxfId="27" priority="9" stopIfTrue="1">
      <formula>J94=2</formula>
    </cfRule>
    <cfRule type="expression" dxfId="26" priority="10" stopIfTrue="1">
      <formula>J94=3</formula>
    </cfRule>
    <cfRule type="expression" dxfId="25" priority="11" stopIfTrue="1">
      <formula>J94=4</formula>
    </cfRule>
    <cfRule type="expression" dxfId="24" priority="12" stopIfTrue="1">
      <formula>J94=5</formula>
    </cfRule>
  </conditionalFormatting>
  <conditionalFormatting sqref="J9:M20 J22:M30 J32:M43 J45:M54 J56:M67 J69:M80">
    <cfRule type="expression" dxfId="23" priority="37" stopIfTrue="1">
      <formula>J9=0</formula>
    </cfRule>
    <cfRule type="expression" dxfId="22" priority="38" stopIfTrue="1">
      <formula>J9=1</formula>
    </cfRule>
    <cfRule type="expression" dxfId="21" priority="39" stopIfTrue="1">
      <formula>J9=2</formula>
    </cfRule>
    <cfRule type="expression" dxfId="20" priority="40" stopIfTrue="1">
      <formula>J9=3</formula>
    </cfRule>
    <cfRule type="expression" dxfId="19" priority="41" stopIfTrue="1">
      <formula>J9=4</formula>
    </cfRule>
    <cfRule type="expression" dxfId="18" priority="42" stopIfTrue="1">
      <formula>J9=5</formula>
    </cfRule>
  </conditionalFormatting>
  <conditionalFormatting sqref="M82:M92">
    <cfRule type="expression" dxfId="17" priority="19" stopIfTrue="1">
      <formula>M82=0</formula>
    </cfRule>
    <cfRule type="expression" dxfId="16" priority="20" stopIfTrue="1">
      <formula>M82=1</formula>
    </cfRule>
    <cfRule type="expression" dxfId="15" priority="21" stopIfTrue="1">
      <formula>M82=2</formula>
    </cfRule>
    <cfRule type="expression" dxfId="14" priority="22" stopIfTrue="1">
      <formula>M82=3</formula>
    </cfRule>
    <cfRule type="expression" dxfId="13" priority="23" stopIfTrue="1">
      <formula>M82=4</formula>
    </cfRule>
    <cfRule type="expression" dxfId="12" priority="24" stopIfTrue="1">
      <formula>M82=5</formula>
    </cfRule>
  </conditionalFormatting>
  <conditionalFormatting sqref="M94:M102">
    <cfRule type="expression" dxfId="11" priority="1" stopIfTrue="1">
      <formula>M94=0</formula>
    </cfRule>
    <cfRule type="expression" dxfId="10" priority="2" stopIfTrue="1">
      <formula>M94=1</formula>
    </cfRule>
    <cfRule type="expression" dxfId="9" priority="3" stopIfTrue="1">
      <formula>M94=2</formula>
    </cfRule>
    <cfRule type="expression" dxfId="8" priority="4" stopIfTrue="1">
      <formula>M94=3</formula>
    </cfRule>
    <cfRule type="expression" dxfId="7" priority="5" stopIfTrue="1">
      <formula>M94=4</formula>
    </cfRule>
    <cfRule type="expression" dxfId="6" priority="6" stopIfTrue="1">
      <formula>M94=5</formula>
    </cfRule>
  </conditionalFormatting>
  <dataValidations count="4">
    <dataValidation type="list" allowBlank="1" showInputMessage="1" showErrorMessage="1" sqref="F69:F80 F56:F67 F9:F20 F94:F102 F45:F54 F82:F92 F22:F30" xr:uid="{4585E56D-03E2-4D5D-A9FF-571E20D61C86}">
      <formula1>INDIRECT(E9)</formula1>
    </dataValidation>
    <dataValidation type="list" allowBlank="1" showInputMessage="1" showErrorMessage="1" sqref="G22:G30 G69:G80 G45:G67 G9:G20 G94:G102 G82:G92 G32:G43" xr:uid="{2D91304A-F238-4DDF-A426-0C3AB7631D5D}">
      <formula1>"Taip,Ne,Netaikoma"</formula1>
    </dataValidation>
    <dataValidation type="list" allowBlank="1" showInputMessage="1" showErrorMessage="1" sqref="J22:L30 J45:L54 J56:L67 J69:L80 J9:L20 J94:L102 J82:L92 J32:L43" xr:uid="{D4883411-D8E5-49A7-A200-4FFC8D757FA6}">
      <formula1>"1,2,3,4,5,Netaikoma"</formula1>
    </dataValidation>
    <dataValidation type="list" allowBlank="1" showInputMessage="1" showErrorMessage="1" sqref="F32:F43" xr:uid="{28B9C7B4-E2E3-4547-83C0-247673ED81D5}">
      <formula1>INDIRECT(#REF!)</formula1>
    </dataValidation>
  </dataValidations>
  <pageMargins left="0.7" right="0.7" top="0.75" bottom="0.75" header="0.3" footer="0.3"/>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5635DEE9-8880-480E-9912-655775F0A8BD}">
          <x14:formula1>
            <xm:f>'Turto kategorijos'!$F$4:$F$10</xm:f>
          </x14:formula1>
          <xm:sqref>E55</xm:sqref>
        </x14:dataValidation>
        <x14:dataValidation type="list" allowBlank="1" showInputMessage="1" showErrorMessage="1" xr:uid="{B82EEB05-1E0F-475F-9565-8AE3F18B4DA5}">
          <x14:formula1>
            <xm:f>'Turto kategorijos'!$F$4:$F$11</xm:f>
          </x14:formula1>
          <xm:sqref>E82:E92 E94:E102 E69:E80 E56:E67 E9:E20 E45:E54 E22:E30 E32:E43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B1:F97"/>
  <sheetViews>
    <sheetView showGridLines="0" zoomScale="130" zoomScaleNormal="130" workbookViewId="0">
      <selection activeCell="B5" sqref="B5:D5"/>
    </sheetView>
  </sheetViews>
  <sheetFormatPr defaultRowHeight="14.4" x14ac:dyDescent="0.3"/>
  <cols>
    <col min="1" max="1" width="4.109375" customWidth="1"/>
    <col min="2" max="2" width="15.44140625" customWidth="1"/>
    <col min="3" max="3" width="19.44140625" customWidth="1"/>
    <col min="4" max="4" width="101.33203125" customWidth="1"/>
    <col min="5" max="5" width="18.33203125" customWidth="1"/>
    <col min="6" max="6" width="55.5546875" customWidth="1"/>
  </cols>
  <sheetData>
    <row r="1" spans="2:6" x14ac:dyDescent="0.3">
      <c r="B1" s="1"/>
      <c r="C1" s="1"/>
    </row>
    <row r="2" spans="2:6" ht="23.4" x14ac:dyDescent="0.3">
      <c r="B2" s="696" t="s">
        <v>584</v>
      </c>
      <c r="C2" s="696"/>
      <c r="D2" s="696"/>
      <c r="E2" s="11"/>
    </row>
    <row r="3" spans="2:6" x14ac:dyDescent="0.3">
      <c r="B3" s="1"/>
      <c r="C3" s="1"/>
    </row>
    <row r="4" spans="2:6" x14ac:dyDescent="0.3">
      <c r="B4" s="3" t="s">
        <v>1344</v>
      </c>
      <c r="C4" s="1"/>
    </row>
    <row r="5" spans="2:6" ht="75.900000000000006" customHeight="1" x14ac:dyDescent="0.3">
      <c r="B5" s="587" t="s">
        <v>585</v>
      </c>
      <c r="C5" s="587"/>
      <c r="D5" s="587"/>
    </row>
    <row r="6" spans="2:6" ht="15" thickBot="1" x14ac:dyDescent="0.35"/>
    <row r="7" spans="2:6" ht="47.25" customHeight="1" x14ac:dyDescent="0.3">
      <c r="B7" s="105" t="s">
        <v>586</v>
      </c>
      <c r="C7" s="106" t="s">
        <v>162</v>
      </c>
      <c r="D7" s="107" t="s">
        <v>587</v>
      </c>
      <c r="E7" s="118" t="s">
        <v>588</v>
      </c>
      <c r="F7" s="117" t="s">
        <v>589</v>
      </c>
    </row>
    <row r="8" spans="2:6" ht="15" thickBot="1" x14ac:dyDescent="0.35">
      <c r="B8" s="178" t="s">
        <v>590</v>
      </c>
      <c r="C8" s="179"/>
      <c r="D8" s="179"/>
      <c r="E8" s="179"/>
      <c r="F8" s="179"/>
    </row>
    <row r="9" spans="2:6" x14ac:dyDescent="0.3">
      <c r="B9" s="189" t="str">
        <f t="shared" ref="B9:B17" si="0">"PZ. " &amp; ROW()-8</f>
        <v>PZ. 1</v>
      </c>
      <c r="C9" s="193" t="s">
        <v>590</v>
      </c>
      <c r="D9" s="186" t="s">
        <v>591</v>
      </c>
      <c r="E9" s="511" t="s">
        <v>592</v>
      </c>
      <c r="F9" s="494" t="s">
        <v>593</v>
      </c>
    </row>
    <row r="10" spans="2:6" x14ac:dyDescent="0.3">
      <c r="B10" s="189" t="str">
        <f t="shared" si="0"/>
        <v>PZ. 2</v>
      </c>
      <c r="C10" s="194" t="s">
        <v>590</v>
      </c>
      <c r="D10" s="428" t="s">
        <v>1848</v>
      </c>
      <c r="E10" s="222" t="s">
        <v>592</v>
      </c>
      <c r="F10" s="9" t="s">
        <v>593</v>
      </c>
    </row>
    <row r="11" spans="2:6" x14ac:dyDescent="0.3">
      <c r="B11" s="189" t="str">
        <f t="shared" si="0"/>
        <v>PZ. 3</v>
      </c>
      <c r="C11" s="194" t="s">
        <v>590</v>
      </c>
      <c r="D11" s="428" t="s">
        <v>594</v>
      </c>
      <c r="E11" s="222" t="s">
        <v>595</v>
      </c>
      <c r="F11" s="9" t="s">
        <v>596</v>
      </c>
    </row>
    <row r="12" spans="2:6" x14ac:dyDescent="0.3">
      <c r="B12" s="189" t="str">
        <f t="shared" si="0"/>
        <v>PZ. 4</v>
      </c>
      <c r="C12" s="194" t="s">
        <v>590</v>
      </c>
      <c r="D12" s="428" t="s">
        <v>597</v>
      </c>
      <c r="E12" s="222" t="s">
        <v>595</v>
      </c>
      <c r="F12" s="9" t="s">
        <v>596</v>
      </c>
    </row>
    <row r="13" spans="2:6" x14ac:dyDescent="0.3">
      <c r="B13" s="189" t="str">
        <f t="shared" si="0"/>
        <v>PZ. 5</v>
      </c>
      <c r="C13" s="194" t="s">
        <v>590</v>
      </c>
      <c r="D13" s="187" t="s">
        <v>598</v>
      </c>
      <c r="E13" s="222" t="s">
        <v>599</v>
      </c>
      <c r="F13" s="9" t="s">
        <v>600</v>
      </c>
    </row>
    <row r="14" spans="2:6" x14ac:dyDescent="0.3">
      <c r="B14" s="189" t="str">
        <f t="shared" si="0"/>
        <v>PZ. 6</v>
      </c>
      <c r="C14" s="194" t="s">
        <v>590</v>
      </c>
      <c r="D14" s="428" t="s">
        <v>601</v>
      </c>
      <c r="E14" s="222" t="s">
        <v>602</v>
      </c>
      <c r="F14" s="9" t="s">
        <v>603</v>
      </c>
    </row>
    <row r="15" spans="2:6" x14ac:dyDescent="0.3">
      <c r="B15" s="189" t="str">
        <f t="shared" si="0"/>
        <v>PZ. 7</v>
      </c>
      <c r="C15" s="194" t="s">
        <v>590</v>
      </c>
      <c r="D15" s="428" t="s">
        <v>604</v>
      </c>
      <c r="E15" s="222" t="s">
        <v>595</v>
      </c>
      <c r="F15" s="9" t="s">
        <v>596</v>
      </c>
    </row>
    <row r="16" spans="2:6" x14ac:dyDescent="0.3">
      <c r="B16" s="189" t="str">
        <f t="shared" si="0"/>
        <v>PZ. 8</v>
      </c>
      <c r="C16" s="194" t="s">
        <v>590</v>
      </c>
      <c r="D16" s="187" t="s">
        <v>605</v>
      </c>
      <c r="E16" s="222" t="s">
        <v>606</v>
      </c>
      <c r="F16" s="9" t="s">
        <v>607</v>
      </c>
    </row>
    <row r="17" spans="2:6" ht="15" customHeight="1" thickBot="1" x14ac:dyDescent="0.35">
      <c r="B17" s="189" t="str">
        <f t="shared" si="0"/>
        <v>PZ. 9</v>
      </c>
      <c r="C17" s="194" t="s">
        <v>590</v>
      </c>
      <c r="D17" s="428" t="s">
        <v>608</v>
      </c>
      <c r="E17" s="222" t="s">
        <v>609</v>
      </c>
      <c r="F17" s="122" t="s">
        <v>610</v>
      </c>
    </row>
    <row r="18" spans="2:6" ht="15" thickBot="1" x14ac:dyDescent="0.35">
      <c r="B18" s="178" t="s">
        <v>611</v>
      </c>
      <c r="C18" s="179"/>
      <c r="D18" s="179"/>
      <c r="E18" s="225"/>
      <c r="F18" s="179"/>
    </row>
    <row r="19" spans="2:6" x14ac:dyDescent="0.3">
      <c r="B19" s="189" t="s">
        <v>612</v>
      </c>
      <c r="C19" s="193" t="s">
        <v>611</v>
      </c>
      <c r="D19" s="186" t="s">
        <v>613</v>
      </c>
      <c r="E19" s="221" t="s">
        <v>614</v>
      </c>
      <c r="F19" s="9" t="s">
        <v>615</v>
      </c>
    </row>
    <row r="20" spans="2:6" x14ac:dyDescent="0.3">
      <c r="B20" s="189" t="s">
        <v>616</v>
      </c>
      <c r="C20" s="194" t="s">
        <v>611</v>
      </c>
      <c r="D20" s="187" t="s">
        <v>617</v>
      </c>
      <c r="E20" s="222" t="s">
        <v>618</v>
      </c>
      <c r="F20" s="9" t="s">
        <v>619</v>
      </c>
    </row>
    <row r="21" spans="2:6" x14ac:dyDescent="0.3">
      <c r="B21" s="189" t="s">
        <v>620</v>
      </c>
      <c r="C21" s="194" t="s">
        <v>611</v>
      </c>
      <c r="D21" s="187" t="s">
        <v>621</v>
      </c>
      <c r="E21" s="222" t="s">
        <v>622</v>
      </c>
      <c r="F21" s="9" t="s">
        <v>623</v>
      </c>
    </row>
    <row r="22" spans="2:6" x14ac:dyDescent="0.3">
      <c r="B22" s="189" t="s">
        <v>624</v>
      </c>
      <c r="C22" s="194" t="s">
        <v>611</v>
      </c>
      <c r="D22" s="187" t="s">
        <v>625</v>
      </c>
      <c r="E22" s="222" t="s">
        <v>626</v>
      </c>
      <c r="F22" s="9" t="s">
        <v>627</v>
      </c>
    </row>
    <row r="23" spans="2:6" x14ac:dyDescent="0.3">
      <c r="B23" s="189" t="s">
        <v>628</v>
      </c>
      <c r="C23" s="194" t="s">
        <v>611</v>
      </c>
      <c r="D23" s="428" t="s">
        <v>629</v>
      </c>
      <c r="E23" s="222" t="s">
        <v>630</v>
      </c>
      <c r="F23" s="9" t="s">
        <v>631</v>
      </c>
    </row>
    <row r="24" spans="2:6" x14ac:dyDescent="0.3">
      <c r="B24" s="189" t="s">
        <v>632</v>
      </c>
      <c r="C24" s="194" t="s">
        <v>611</v>
      </c>
      <c r="D24" s="187" t="s">
        <v>633</v>
      </c>
      <c r="E24" s="222" t="s">
        <v>634</v>
      </c>
      <c r="F24" s="9" t="s">
        <v>619</v>
      </c>
    </row>
    <row r="25" spans="2:6" x14ac:dyDescent="0.3">
      <c r="B25" s="189" t="s">
        <v>635</v>
      </c>
      <c r="C25" s="194" t="s">
        <v>611</v>
      </c>
      <c r="D25" s="187" t="s">
        <v>636</v>
      </c>
      <c r="E25" s="222" t="s">
        <v>637</v>
      </c>
      <c r="F25" s="9" t="s">
        <v>638</v>
      </c>
    </row>
    <row r="26" spans="2:6" x14ac:dyDescent="0.3">
      <c r="B26" s="189" t="s">
        <v>639</v>
      </c>
      <c r="C26" s="194" t="s">
        <v>611</v>
      </c>
      <c r="D26" s="187" t="s">
        <v>640</v>
      </c>
      <c r="E26" s="222" t="s">
        <v>618</v>
      </c>
      <c r="F26" s="9" t="s">
        <v>641</v>
      </c>
    </row>
    <row r="27" spans="2:6" x14ac:dyDescent="0.3">
      <c r="B27" s="189" t="s">
        <v>642</v>
      </c>
      <c r="C27" s="194" t="s">
        <v>611</v>
      </c>
      <c r="D27" s="187" t="s">
        <v>643</v>
      </c>
      <c r="E27" s="222" t="s">
        <v>644</v>
      </c>
      <c r="F27" s="9" t="s">
        <v>645</v>
      </c>
    </row>
    <row r="28" spans="2:6" x14ac:dyDescent="0.3">
      <c r="B28" s="189" t="s">
        <v>646</v>
      </c>
      <c r="C28" s="194" t="s">
        <v>611</v>
      </c>
      <c r="D28" s="187" t="s">
        <v>647</v>
      </c>
      <c r="E28" s="222" t="s">
        <v>648</v>
      </c>
      <c r="F28" s="9" t="s">
        <v>600</v>
      </c>
    </row>
    <row r="29" spans="2:6" x14ac:dyDescent="0.3">
      <c r="B29" s="189" t="s">
        <v>649</v>
      </c>
      <c r="C29" s="194" t="s">
        <v>611</v>
      </c>
      <c r="D29" s="187" t="s">
        <v>650</v>
      </c>
      <c r="E29" s="222" t="s">
        <v>637</v>
      </c>
      <c r="F29" s="9" t="s">
        <v>638</v>
      </c>
    </row>
    <row r="30" spans="2:6" ht="30.75" customHeight="1" x14ac:dyDescent="0.3">
      <c r="B30" s="189" t="s">
        <v>651</v>
      </c>
      <c r="C30" s="194" t="s">
        <v>611</v>
      </c>
      <c r="D30" s="428" t="s">
        <v>652</v>
      </c>
      <c r="E30" s="222" t="s">
        <v>653</v>
      </c>
      <c r="F30" s="9" t="s">
        <v>654</v>
      </c>
    </row>
    <row r="31" spans="2:6" x14ac:dyDescent="0.3">
      <c r="B31" s="189" t="s">
        <v>655</v>
      </c>
      <c r="C31" s="194" t="s">
        <v>611</v>
      </c>
      <c r="D31" s="187" t="s">
        <v>656</v>
      </c>
      <c r="E31" s="222" t="s">
        <v>653</v>
      </c>
      <c r="F31" s="9" t="s">
        <v>654</v>
      </c>
    </row>
    <row r="32" spans="2:6" x14ac:dyDescent="0.3">
      <c r="B32" s="189" t="s">
        <v>657</v>
      </c>
      <c r="C32" s="194" t="s">
        <v>611</v>
      </c>
      <c r="D32" s="187" t="s">
        <v>658</v>
      </c>
      <c r="E32" s="222" t="s">
        <v>653</v>
      </c>
      <c r="F32" s="9" t="s">
        <v>654</v>
      </c>
    </row>
    <row r="33" spans="2:6" x14ac:dyDescent="0.3">
      <c r="B33" s="189" t="s">
        <v>659</v>
      </c>
      <c r="C33" s="194" t="s">
        <v>611</v>
      </c>
      <c r="D33" s="187" t="s">
        <v>660</v>
      </c>
      <c r="E33" s="222" t="s">
        <v>648</v>
      </c>
      <c r="F33" s="9" t="s">
        <v>600</v>
      </c>
    </row>
    <row r="34" spans="2:6" x14ac:dyDescent="0.3">
      <c r="B34" s="189" t="s">
        <v>661</v>
      </c>
      <c r="C34" s="194" t="s">
        <v>611</v>
      </c>
      <c r="D34" s="429" t="s">
        <v>662</v>
      </c>
      <c r="E34" s="223" t="s">
        <v>663</v>
      </c>
      <c r="F34" s="9" t="s">
        <v>664</v>
      </c>
    </row>
    <row r="35" spans="2:6" x14ac:dyDescent="0.3">
      <c r="B35" s="189" t="s">
        <v>665</v>
      </c>
      <c r="C35" s="194" t="s">
        <v>611</v>
      </c>
      <c r="D35" s="428" t="s">
        <v>666</v>
      </c>
      <c r="E35" s="222" t="s">
        <v>663</v>
      </c>
      <c r="F35" s="9" t="s">
        <v>664</v>
      </c>
    </row>
    <row r="36" spans="2:6" x14ac:dyDescent="0.3">
      <c r="B36" s="189" t="s">
        <v>667</v>
      </c>
      <c r="C36" s="194" t="s">
        <v>611</v>
      </c>
      <c r="D36" s="187" t="s">
        <v>668</v>
      </c>
      <c r="E36" s="222" t="s">
        <v>669</v>
      </c>
      <c r="F36" s="9" t="s">
        <v>670</v>
      </c>
    </row>
    <row r="37" spans="2:6" x14ac:dyDescent="0.3">
      <c r="B37" s="189" t="s">
        <v>671</v>
      </c>
      <c r="C37" s="194" t="s">
        <v>611</v>
      </c>
      <c r="D37" s="187" t="s">
        <v>672</v>
      </c>
      <c r="E37" s="222" t="s">
        <v>673</v>
      </c>
      <c r="F37" s="9" t="s">
        <v>674</v>
      </c>
    </row>
    <row r="38" spans="2:6" s="17" customFormat="1" ht="15" thickBot="1" x14ac:dyDescent="0.35">
      <c r="B38" s="189" t="s">
        <v>675</v>
      </c>
      <c r="C38" s="332" t="s">
        <v>611</v>
      </c>
      <c r="D38" s="333" t="s">
        <v>676</v>
      </c>
      <c r="E38" s="334" t="s">
        <v>677</v>
      </c>
      <c r="F38" s="335" t="s">
        <v>678</v>
      </c>
    </row>
    <row r="39" spans="2:6" ht="15" thickBot="1" x14ac:dyDescent="0.35">
      <c r="B39" s="178" t="s">
        <v>679</v>
      </c>
      <c r="C39" s="179"/>
      <c r="D39" s="179"/>
      <c r="E39" s="179"/>
      <c r="F39" s="179"/>
    </row>
    <row r="40" spans="2:6" x14ac:dyDescent="0.3">
      <c r="B40" s="189" t="s">
        <v>680</v>
      </c>
      <c r="C40" s="193" t="s">
        <v>679</v>
      </c>
      <c r="D40" s="186" t="s">
        <v>681</v>
      </c>
      <c r="E40" s="222" t="s">
        <v>682</v>
      </c>
      <c r="F40" s="122" t="s">
        <v>683</v>
      </c>
    </row>
    <row r="41" spans="2:6" x14ac:dyDescent="0.3">
      <c r="B41" s="189" t="s">
        <v>684</v>
      </c>
      <c r="C41" s="194" t="s">
        <v>679</v>
      </c>
      <c r="D41" s="187" t="s">
        <v>685</v>
      </c>
      <c r="E41" s="511" t="s">
        <v>682</v>
      </c>
      <c r="F41" s="494" t="s">
        <v>683</v>
      </c>
    </row>
    <row r="42" spans="2:6" x14ac:dyDescent="0.3">
      <c r="B42" s="189" t="s">
        <v>686</v>
      </c>
      <c r="C42" s="194" t="s">
        <v>679</v>
      </c>
      <c r="D42" s="187" t="s">
        <v>687</v>
      </c>
      <c r="E42" s="222" t="s">
        <v>688</v>
      </c>
      <c r="F42" s="9" t="s">
        <v>689</v>
      </c>
    </row>
    <row r="43" spans="2:6" x14ac:dyDescent="0.3">
      <c r="B43" s="189" t="s">
        <v>690</v>
      </c>
      <c r="C43" s="194" t="s">
        <v>679</v>
      </c>
      <c r="D43" s="187" t="s">
        <v>691</v>
      </c>
      <c r="E43" s="222" t="s">
        <v>692</v>
      </c>
      <c r="F43" s="9" t="s">
        <v>693</v>
      </c>
    </row>
    <row r="44" spans="2:6" x14ac:dyDescent="0.3">
      <c r="B44" s="189" t="s">
        <v>694</v>
      </c>
      <c r="C44" s="194" t="s">
        <v>679</v>
      </c>
      <c r="D44" s="187" t="s">
        <v>695</v>
      </c>
      <c r="E44" s="222" t="s">
        <v>696</v>
      </c>
      <c r="F44" s="9" t="s">
        <v>697</v>
      </c>
    </row>
    <row r="45" spans="2:6" x14ac:dyDescent="0.3">
      <c r="B45" s="189" t="s">
        <v>698</v>
      </c>
      <c r="C45" s="194" t="s">
        <v>679</v>
      </c>
      <c r="D45" s="187" t="s">
        <v>699</v>
      </c>
      <c r="E45" s="222" t="s">
        <v>700</v>
      </c>
      <c r="F45" s="9" t="s">
        <v>701</v>
      </c>
    </row>
    <row r="46" spans="2:6" x14ac:dyDescent="0.3">
      <c r="B46" s="189" t="s">
        <v>702</v>
      </c>
      <c r="C46" s="194" t="s">
        <v>679</v>
      </c>
      <c r="D46" s="187" t="s">
        <v>703</v>
      </c>
      <c r="E46" s="222" t="s">
        <v>682</v>
      </c>
      <c r="F46" s="9" t="s">
        <v>683</v>
      </c>
    </row>
    <row r="47" spans="2:6" ht="15" thickBot="1" x14ac:dyDescent="0.35">
      <c r="B47" s="189" t="s">
        <v>704</v>
      </c>
      <c r="C47" s="170" t="s">
        <v>679</v>
      </c>
      <c r="D47" s="188" t="s">
        <v>705</v>
      </c>
      <c r="E47" s="222" t="s">
        <v>682</v>
      </c>
      <c r="F47" s="9" t="s">
        <v>683</v>
      </c>
    </row>
    <row r="48" spans="2:6" ht="15" thickBot="1" x14ac:dyDescent="0.35">
      <c r="B48" s="178" t="s">
        <v>544</v>
      </c>
      <c r="C48" s="179"/>
      <c r="D48" s="179"/>
      <c r="E48" s="179"/>
      <c r="F48" s="179"/>
    </row>
    <row r="49" spans="2:6" x14ac:dyDescent="0.3">
      <c r="B49" s="189" t="s">
        <v>706</v>
      </c>
      <c r="C49" s="193" t="s">
        <v>544</v>
      </c>
      <c r="D49" s="430" t="s">
        <v>707</v>
      </c>
      <c r="E49" s="222" t="s">
        <v>708</v>
      </c>
      <c r="F49" s="9" t="s">
        <v>709</v>
      </c>
    </row>
    <row r="50" spans="2:6" x14ac:dyDescent="0.3">
      <c r="B50" s="189" t="s">
        <v>710</v>
      </c>
      <c r="C50" s="194" t="s">
        <v>544</v>
      </c>
      <c r="D50" s="187" t="s">
        <v>711</v>
      </c>
      <c r="E50" s="222" t="s">
        <v>712</v>
      </c>
      <c r="F50" s="9" t="s">
        <v>713</v>
      </c>
    </row>
    <row r="51" spans="2:6" x14ac:dyDescent="0.3">
      <c r="B51" s="189" t="s">
        <v>714</v>
      </c>
      <c r="C51" s="194" t="s">
        <v>544</v>
      </c>
      <c r="D51" s="187" t="s">
        <v>715</v>
      </c>
      <c r="E51" s="222" t="s">
        <v>716</v>
      </c>
      <c r="F51" s="9" t="s">
        <v>717</v>
      </c>
    </row>
    <row r="52" spans="2:6" x14ac:dyDescent="0.3">
      <c r="B52" s="189" t="s">
        <v>718</v>
      </c>
      <c r="C52" s="194" t="s">
        <v>544</v>
      </c>
      <c r="D52" s="187" t="s">
        <v>719</v>
      </c>
      <c r="E52" s="222" t="s">
        <v>720</v>
      </c>
      <c r="F52" s="9" t="s">
        <v>721</v>
      </c>
    </row>
    <row r="53" spans="2:6" x14ac:dyDescent="0.3">
      <c r="B53" s="189" t="s">
        <v>722</v>
      </c>
      <c r="C53" s="194" t="s">
        <v>544</v>
      </c>
      <c r="D53" s="187" t="s">
        <v>723</v>
      </c>
      <c r="E53" s="222" t="s">
        <v>716</v>
      </c>
      <c r="F53" s="9" t="s">
        <v>717</v>
      </c>
    </row>
    <row r="54" spans="2:6" x14ac:dyDescent="0.3">
      <c r="B54" s="189" t="s">
        <v>724</v>
      </c>
      <c r="C54" s="194" t="s">
        <v>544</v>
      </c>
      <c r="D54" s="187" t="s">
        <v>725</v>
      </c>
      <c r="E54" s="222" t="s">
        <v>726</v>
      </c>
      <c r="F54" s="9" t="s">
        <v>727</v>
      </c>
    </row>
    <row r="55" spans="2:6" x14ac:dyDescent="0.3">
      <c r="B55" s="189" t="s">
        <v>728</v>
      </c>
      <c r="C55" s="194" t="s">
        <v>544</v>
      </c>
      <c r="D55" s="431" t="s">
        <v>729</v>
      </c>
      <c r="E55" s="222" t="s">
        <v>726</v>
      </c>
      <c r="F55" s="9" t="s">
        <v>727</v>
      </c>
    </row>
    <row r="56" spans="2:6" ht="15" thickBot="1" x14ac:dyDescent="0.35">
      <c r="B56" s="189" t="s">
        <v>730</v>
      </c>
      <c r="C56" s="170" t="s">
        <v>544</v>
      </c>
      <c r="D56" s="432" t="s">
        <v>731</v>
      </c>
      <c r="E56" s="222" t="s">
        <v>732</v>
      </c>
      <c r="F56" s="9" t="s">
        <v>733</v>
      </c>
    </row>
    <row r="57" spans="2:6" ht="15" thickBot="1" x14ac:dyDescent="0.35">
      <c r="B57" s="419" t="s">
        <v>559</v>
      </c>
      <c r="C57" s="420"/>
      <c r="D57" s="179"/>
      <c r="E57" s="179"/>
      <c r="F57" s="179"/>
    </row>
    <row r="58" spans="2:6" x14ac:dyDescent="0.3">
      <c r="B58" s="331" t="str">
        <f>"PZ. " &amp; ROW()-12</f>
        <v>PZ. 46</v>
      </c>
      <c r="C58" s="423" t="s">
        <v>559</v>
      </c>
      <c r="D58" s="186" t="s">
        <v>734</v>
      </c>
      <c r="E58" s="222" t="s">
        <v>735</v>
      </c>
      <c r="F58" s="9" t="s">
        <v>736</v>
      </c>
    </row>
    <row r="59" spans="2:6" x14ac:dyDescent="0.3">
      <c r="B59" s="331" t="str">
        <f>"PZ. " &amp; ROW()-12</f>
        <v>PZ. 47</v>
      </c>
      <c r="C59" s="423" t="s">
        <v>559</v>
      </c>
      <c r="D59" s="187" t="s">
        <v>737</v>
      </c>
      <c r="E59" s="222" t="s">
        <v>595</v>
      </c>
      <c r="F59" s="9" t="s">
        <v>596</v>
      </c>
    </row>
    <row r="60" spans="2:6" x14ac:dyDescent="0.3">
      <c r="B60" s="331" t="str">
        <f>"PZ. " &amp; ROW()-12</f>
        <v>PZ. 48</v>
      </c>
      <c r="C60" s="423" t="s">
        <v>559</v>
      </c>
      <c r="D60" s="187" t="s">
        <v>738</v>
      </c>
      <c r="E60" s="222" t="s">
        <v>602</v>
      </c>
      <c r="F60" s="9" t="s">
        <v>603</v>
      </c>
    </row>
    <row r="61" spans="2:6" ht="15" thickBot="1" x14ac:dyDescent="0.35">
      <c r="B61" s="331" t="str">
        <f>"PZ. " &amp; ROW()-12</f>
        <v>PZ. 49</v>
      </c>
      <c r="C61" s="423" t="s">
        <v>559</v>
      </c>
      <c r="D61" s="188" t="s">
        <v>739</v>
      </c>
      <c r="E61" s="511" t="s">
        <v>606</v>
      </c>
      <c r="F61" s="494" t="s">
        <v>607</v>
      </c>
    </row>
    <row r="62" spans="2:6" ht="15" thickBot="1" x14ac:dyDescent="0.35">
      <c r="B62" s="421" t="s">
        <v>548</v>
      </c>
      <c r="C62" s="420"/>
      <c r="D62" s="179"/>
      <c r="E62" s="179"/>
      <c r="F62" s="179"/>
    </row>
    <row r="63" spans="2:6" x14ac:dyDescent="0.3">
      <c r="B63" s="331" t="str">
        <f>"PZ. " &amp; ROW()-13</f>
        <v>PZ. 50</v>
      </c>
      <c r="C63" s="422" t="s">
        <v>548</v>
      </c>
      <c r="D63" s="186" t="s">
        <v>740</v>
      </c>
      <c r="E63" s="222" t="s">
        <v>741</v>
      </c>
      <c r="F63" s="9" t="s">
        <v>742</v>
      </c>
    </row>
    <row r="64" spans="2:6" x14ac:dyDescent="0.3">
      <c r="B64" s="331" t="str">
        <f>"PZ. " &amp; ROW()-13</f>
        <v>PZ. 51</v>
      </c>
      <c r="C64" s="422" t="s">
        <v>548</v>
      </c>
      <c r="D64" s="187" t="s">
        <v>743</v>
      </c>
      <c r="E64" s="222" t="s">
        <v>741</v>
      </c>
      <c r="F64" s="9" t="s">
        <v>742</v>
      </c>
    </row>
    <row r="65" spans="2:6" ht="28.8" x14ac:dyDescent="0.3">
      <c r="B65" s="331" t="str">
        <f>"PZ. " &amp; ROW()-13</f>
        <v>PZ. 52</v>
      </c>
      <c r="C65" s="422" t="s">
        <v>548</v>
      </c>
      <c r="D65" s="187" t="s">
        <v>744</v>
      </c>
      <c r="E65" s="222" t="s">
        <v>745</v>
      </c>
      <c r="F65" s="9" t="s">
        <v>746</v>
      </c>
    </row>
    <row r="66" spans="2:6" x14ac:dyDescent="0.3">
      <c r="B66" s="331" t="str">
        <f t="shared" ref="B66:B87" si="1">"PZ. " &amp; ROW()-13</f>
        <v>PZ. 53</v>
      </c>
      <c r="C66" s="422" t="s">
        <v>548</v>
      </c>
      <c r="D66" s="187" t="s">
        <v>747</v>
      </c>
      <c r="E66" s="222" t="s">
        <v>726</v>
      </c>
      <c r="F66" s="9" t="s">
        <v>727</v>
      </c>
    </row>
    <row r="67" spans="2:6" x14ac:dyDescent="0.3">
      <c r="B67" s="331" t="str">
        <f t="shared" si="1"/>
        <v>PZ. 54</v>
      </c>
      <c r="C67" s="422" t="s">
        <v>548</v>
      </c>
      <c r="D67" s="187" t="s">
        <v>748</v>
      </c>
      <c r="E67" s="511" t="s">
        <v>677</v>
      </c>
      <c r="F67" s="494" t="s">
        <v>678</v>
      </c>
    </row>
    <row r="68" spans="2:6" x14ac:dyDescent="0.3">
      <c r="B68" s="331" t="str">
        <f t="shared" si="1"/>
        <v>PZ. 55</v>
      </c>
      <c r="C68" s="422" t="s">
        <v>548</v>
      </c>
      <c r="D68" s="187" t="s">
        <v>749</v>
      </c>
      <c r="E68" s="222" t="s">
        <v>750</v>
      </c>
      <c r="F68" s="9" t="s">
        <v>751</v>
      </c>
    </row>
    <row r="69" spans="2:6" ht="33" customHeight="1" x14ac:dyDescent="0.3">
      <c r="B69" s="331" t="str">
        <f t="shared" si="1"/>
        <v>PZ. 56</v>
      </c>
      <c r="C69" s="422" t="s">
        <v>548</v>
      </c>
      <c r="D69" s="433" t="s">
        <v>752</v>
      </c>
      <c r="E69" s="222" t="s">
        <v>626</v>
      </c>
      <c r="F69" s="9" t="s">
        <v>627</v>
      </c>
    </row>
    <row r="70" spans="2:6" x14ac:dyDescent="0.3">
      <c r="B70" s="331" t="str">
        <f t="shared" si="1"/>
        <v>PZ. 57</v>
      </c>
      <c r="C70" s="422" t="s">
        <v>548</v>
      </c>
      <c r="D70" s="187" t="s">
        <v>753</v>
      </c>
      <c r="E70" s="222" t="s">
        <v>754</v>
      </c>
      <c r="F70" s="9" t="s">
        <v>670</v>
      </c>
    </row>
    <row r="71" spans="2:6" ht="28.8" x14ac:dyDescent="0.3">
      <c r="B71" s="331" t="str">
        <f t="shared" si="1"/>
        <v>PZ. 58</v>
      </c>
      <c r="C71" s="422" t="s">
        <v>548</v>
      </c>
      <c r="D71" s="187" t="s">
        <v>755</v>
      </c>
      <c r="E71" s="222" t="s">
        <v>644</v>
      </c>
      <c r="F71" s="9" t="s">
        <v>645</v>
      </c>
    </row>
    <row r="72" spans="2:6" x14ac:dyDescent="0.3">
      <c r="B72" s="331" t="str">
        <f t="shared" si="1"/>
        <v>PZ. 59</v>
      </c>
      <c r="C72" s="422" t="s">
        <v>548</v>
      </c>
      <c r="D72" s="187" t="s">
        <v>756</v>
      </c>
      <c r="E72" s="222" t="s">
        <v>757</v>
      </c>
      <c r="F72" s="9" t="s">
        <v>758</v>
      </c>
    </row>
    <row r="73" spans="2:6" x14ac:dyDescent="0.3">
      <c r="B73" s="331" t="str">
        <f t="shared" si="1"/>
        <v>PZ. 60</v>
      </c>
      <c r="C73" s="423" t="s">
        <v>548</v>
      </c>
      <c r="D73" s="406" t="s">
        <v>759</v>
      </c>
      <c r="E73" s="222" t="s">
        <v>760</v>
      </c>
      <c r="F73" s="9" t="s">
        <v>761</v>
      </c>
    </row>
    <row r="74" spans="2:6" x14ac:dyDescent="0.3">
      <c r="B74" s="331" t="str">
        <f t="shared" si="1"/>
        <v>PZ. 61</v>
      </c>
      <c r="C74" s="423" t="s">
        <v>548</v>
      </c>
      <c r="D74" s="406" t="s">
        <v>762</v>
      </c>
      <c r="E74" s="222" t="s">
        <v>750</v>
      </c>
      <c r="F74" s="9" t="s">
        <v>751</v>
      </c>
    </row>
    <row r="75" spans="2:6" x14ac:dyDescent="0.3">
      <c r="B75" s="331" t="str">
        <f t="shared" si="1"/>
        <v>PZ. 62</v>
      </c>
      <c r="C75" s="423" t="s">
        <v>548</v>
      </c>
      <c r="D75" s="406" t="s">
        <v>763</v>
      </c>
      <c r="E75" s="222" t="s">
        <v>764</v>
      </c>
      <c r="F75" s="9" t="s">
        <v>765</v>
      </c>
    </row>
    <row r="76" spans="2:6" x14ac:dyDescent="0.3">
      <c r="B76" s="331" t="str">
        <f t="shared" si="1"/>
        <v>PZ. 63</v>
      </c>
      <c r="C76" s="423" t="s">
        <v>548</v>
      </c>
      <c r="D76" s="406" t="s">
        <v>766</v>
      </c>
      <c r="E76" s="222" t="s">
        <v>767</v>
      </c>
      <c r="F76" s="9" t="s">
        <v>721</v>
      </c>
    </row>
    <row r="77" spans="2:6" x14ac:dyDescent="0.3">
      <c r="B77" s="331" t="str">
        <f t="shared" si="1"/>
        <v>PZ. 64</v>
      </c>
      <c r="C77" s="423" t="s">
        <v>548</v>
      </c>
      <c r="D77" s="406" t="s">
        <v>768</v>
      </c>
      <c r="E77" s="222" t="s">
        <v>673</v>
      </c>
      <c r="F77" s="9" t="s">
        <v>674</v>
      </c>
    </row>
    <row r="78" spans="2:6" x14ac:dyDescent="0.3">
      <c r="B78" s="331" t="str">
        <f t="shared" si="1"/>
        <v>PZ. 65</v>
      </c>
      <c r="C78" s="423" t="s">
        <v>548</v>
      </c>
      <c r="D78" s="406" t="s">
        <v>769</v>
      </c>
      <c r="E78" s="222" t="s">
        <v>750</v>
      </c>
      <c r="F78" s="9" t="s">
        <v>751</v>
      </c>
    </row>
    <row r="79" spans="2:6" x14ac:dyDescent="0.3">
      <c r="B79" s="331" t="str">
        <f t="shared" si="1"/>
        <v>PZ. 66</v>
      </c>
      <c r="C79" s="423" t="s">
        <v>548</v>
      </c>
      <c r="D79" s="406" t="s">
        <v>770</v>
      </c>
      <c r="E79" s="222" t="s">
        <v>712</v>
      </c>
      <c r="F79" s="9" t="s">
        <v>713</v>
      </c>
    </row>
    <row r="80" spans="2:6" x14ac:dyDescent="0.3">
      <c r="B80" s="331" t="str">
        <f t="shared" si="1"/>
        <v>PZ. 67</v>
      </c>
      <c r="C80" s="423" t="s">
        <v>548</v>
      </c>
      <c r="D80" s="406" t="s">
        <v>771</v>
      </c>
      <c r="E80" s="222" t="s">
        <v>772</v>
      </c>
      <c r="F80" s="9" t="s">
        <v>773</v>
      </c>
    </row>
    <row r="81" spans="2:6" x14ac:dyDescent="0.3">
      <c r="B81" s="331" t="str">
        <f t="shared" si="1"/>
        <v>PZ. 68</v>
      </c>
      <c r="C81" s="423" t="s">
        <v>548</v>
      </c>
      <c r="D81" s="406" t="s">
        <v>774</v>
      </c>
      <c r="E81" s="222" t="s">
        <v>775</v>
      </c>
      <c r="F81" s="9" t="s">
        <v>776</v>
      </c>
    </row>
    <row r="82" spans="2:6" x14ac:dyDescent="0.3">
      <c r="B82" s="331" t="str">
        <f t="shared" si="1"/>
        <v>PZ. 69</v>
      </c>
      <c r="C82" s="423" t="s">
        <v>548</v>
      </c>
      <c r="D82" s="406" t="s">
        <v>777</v>
      </c>
      <c r="E82" s="222" t="s">
        <v>778</v>
      </c>
      <c r="F82" s="9" t="s">
        <v>779</v>
      </c>
    </row>
    <row r="83" spans="2:6" x14ac:dyDescent="0.3">
      <c r="B83" s="331" t="str">
        <f t="shared" si="1"/>
        <v>PZ. 70</v>
      </c>
      <c r="C83" s="423" t="s">
        <v>548</v>
      </c>
      <c r="D83" s="406" t="s">
        <v>780</v>
      </c>
      <c r="E83" s="222" t="s">
        <v>781</v>
      </c>
      <c r="F83" s="9" t="s">
        <v>782</v>
      </c>
    </row>
    <row r="84" spans="2:6" x14ac:dyDescent="0.3">
      <c r="B84" s="331" t="str">
        <f t="shared" si="1"/>
        <v>PZ. 71</v>
      </c>
      <c r="C84" s="423" t="s">
        <v>548</v>
      </c>
      <c r="D84" s="407" t="s">
        <v>783</v>
      </c>
      <c r="E84" s="222" t="s">
        <v>784</v>
      </c>
      <c r="F84" s="9" t="s">
        <v>785</v>
      </c>
    </row>
    <row r="85" spans="2:6" x14ac:dyDescent="0.3">
      <c r="B85" s="331" t="str">
        <f t="shared" si="1"/>
        <v>PZ. 72</v>
      </c>
      <c r="C85" s="423" t="s">
        <v>548</v>
      </c>
      <c r="D85" s="406" t="s">
        <v>786</v>
      </c>
      <c r="E85" s="222" t="s">
        <v>726</v>
      </c>
      <c r="F85" s="9" t="s">
        <v>727</v>
      </c>
    </row>
    <row r="86" spans="2:6" x14ac:dyDescent="0.3">
      <c r="B86" s="331" t="str">
        <f t="shared" si="1"/>
        <v>PZ. 73</v>
      </c>
      <c r="C86" s="423" t="s">
        <v>548</v>
      </c>
      <c r="D86" s="407" t="s">
        <v>787</v>
      </c>
      <c r="E86" s="222" t="s">
        <v>788</v>
      </c>
      <c r="F86" s="9" t="s">
        <v>789</v>
      </c>
    </row>
    <row r="87" spans="2:6" ht="15" thickBot="1" x14ac:dyDescent="0.35">
      <c r="B87" s="331" t="str">
        <f t="shared" si="1"/>
        <v>PZ. 74</v>
      </c>
      <c r="C87" s="424" t="s">
        <v>548</v>
      </c>
      <c r="D87" s="408" t="s">
        <v>790</v>
      </c>
      <c r="E87" s="224" t="s">
        <v>791</v>
      </c>
      <c r="F87" s="41" t="s">
        <v>792</v>
      </c>
    </row>
    <row r="88" spans="2:6" ht="15" thickBot="1" x14ac:dyDescent="0.35">
      <c r="B88" s="412" t="s">
        <v>33</v>
      </c>
      <c r="C88" s="413"/>
      <c r="D88" s="414"/>
      <c r="E88" s="415"/>
      <c r="F88" s="416"/>
    </row>
    <row r="89" spans="2:6" ht="28.8" x14ac:dyDescent="0.3">
      <c r="B89" s="189" t="str">
        <f>"PZ. " &amp; ROW()-14</f>
        <v>PZ. 75</v>
      </c>
      <c r="C89" s="193" t="s">
        <v>558</v>
      </c>
      <c r="D89" s="187" t="s">
        <v>793</v>
      </c>
      <c r="E89" s="222" t="s">
        <v>794</v>
      </c>
      <c r="F89" s="9" t="s">
        <v>795</v>
      </c>
    </row>
    <row r="90" spans="2:6" ht="28.8" x14ac:dyDescent="0.3">
      <c r="B90" s="189" t="str">
        <f>"PZ. " &amp; ROW()-14</f>
        <v>PZ. 76</v>
      </c>
      <c r="C90" s="193" t="s">
        <v>558</v>
      </c>
      <c r="D90" s="187" t="s">
        <v>796</v>
      </c>
      <c r="E90" s="222" t="s">
        <v>794</v>
      </c>
      <c r="F90" s="9" t="s">
        <v>795</v>
      </c>
    </row>
    <row r="91" spans="2:6" ht="15" thickBot="1" x14ac:dyDescent="0.35">
      <c r="B91" s="417" t="s">
        <v>552</v>
      </c>
      <c r="C91" s="409"/>
      <c r="D91" s="410"/>
      <c r="E91" s="411"/>
      <c r="F91" s="418"/>
    </row>
    <row r="92" spans="2:6" x14ac:dyDescent="0.3">
      <c r="B92" s="191" t="str">
        <f>"PZ. " &amp; ROW()-15</f>
        <v>PZ. 77</v>
      </c>
      <c r="C92" s="436" t="s">
        <v>552</v>
      </c>
      <c r="D92" s="437" t="s">
        <v>797</v>
      </c>
      <c r="E92" s="438" t="s">
        <v>798</v>
      </c>
      <c r="F92" s="434" t="s">
        <v>799</v>
      </c>
    </row>
    <row r="93" spans="2:6" x14ac:dyDescent="0.3">
      <c r="B93" s="439" t="str">
        <f t="shared" ref="B93:B97" si="2">"PZ. " &amp; ROW()-15</f>
        <v>PZ. 78</v>
      </c>
      <c r="C93" s="170" t="s">
        <v>552</v>
      </c>
      <c r="D93" s="188" t="s">
        <v>800</v>
      </c>
      <c r="E93" s="224" t="s">
        <v>798</v>
      </c>
      <c r="F93" s="435" t="s">
        <v>799</v>
      </c>
    </row>
    <row r="94" spans="2:6" x14ac:dyDescent="0.3">
      <c r="B94" s="439" t="str">
        <f t="shared" si="2"/>
        <v>PZ. 79</v>
      </c>
      <c r="C94" s="170" t="s">
        <v>552</v>
      </c>
      <c r="D94" s="188" t="s">
        <v>801</v>
      </c>
      <c r="E94" s="224" t="s">
        <v>802</v>
      </c>
      <c r="F94" s="435" t="s">
        <v>803</v>
      </c>
    </row>
    <row r="95" spans="2:6" x14ac:dyDescent="0.3">
      <c r="B95" s="439" t="str">
        <f t="shared" si="2"/>
        <v>PZ. 80</v>
      </c>
      <c r="C95" s="170" t="s">
        <v>552</v>
      </c>
      <c r="D95" s="188" t="s">
        <v>804</v>
      </c>
      <c r="E95" s="224" t="s">
        <v>805</v>
      </c>
      <c r="F95" s="435" t="s">
        <v>806</v>
      </c>
    </row>
    <row r="96" spans="2:6" x14ac:dyDescent="0.3">
      <c r="B96" s="439" t="str">
        <f t="shared" si="2"/>
        <v>PZ. 81</v>
      </c>
      <c r="C96" s="170" t="s">
        <v>552</v>
      </c>
      <c r="D96" s="188" t="s">
        <v>807</v>
      </c>
      <c r="E96" s="224" t="s">
        <v>808</v>
      </c>
      <c r="F96" s="435" t="s">
        <v>809</v>
      </c>
    </row>
    <row r="97" spans="2:6" ht="15" thickBot="1" x14ac:dyDescent="0.35">
      <c r="B97" s="440" t="str">
        <f t="shared" si="2"/>
        <v>PZ. 82</v>
      </c>
      <c r="C97" s="441" t="s">
        <v>552</v>
      </c>
      <c r="D97" s="442" t="s">
        <v>810</v>
      </c>
      <c r="E97" s="443" t="s">
        <v>811</v>
      </c>
      <c r="F97" s="269" t="s">
        <v>812</v>
      </c>
    </row>
  </sheetData>
  <mergeCells count="2">
    <mergeCell ref="B2:D2"/>
    <mergeCell ref="B5:D5"/>
  </mergeCells>
  <phoneticPr fontId="12" type="noConversion"/>
  <pageMargins left="0.75" right="0.75" top="1" bottom="1" header="0.5" footer="0.5"/>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B2:J87"/>
  <sheetViews>
    <sheetView showGridLines="0" zoomScaleNormal="100" workbookViewId="0">
      <selection activeCell="F18" sqref="F18"/>
    </sheetView>
  </sheetViews>
  <sheetFormatPr defaultRowHeight="15" customHeight="1" x14ac:dyDescent="0.3"/>
  <cols>
    <col min="1" max="1" width="7.5546875" customWidth="1"/>
    <col min="2" max="2" width="13" customWidth="1"/>
    <col min="3" max="3" width="18" style="336" customWidth="1"/>
    <col min="4" max="4" width="30.44140625" customWidth="1"/>
    <col min="5" max="5" width="33" customWidth="1"/>
    <col min="6" max="6" width="109.44140625" customWidth="1"/>
    <col min="9" max="9" width="51.44140625" customWidth="1"/>
  </cols>
  <sheetData>
    <row r="2" spans="2:10" ht="23.4" x14ac:dyDescent="0.3">
      <c r="B2" s="696" t="s">
        <v>813</v>
      </c>
      <c r="C2" s="696"/>
      <c r="D2" s="696"/>
      <c r="E2" s="696"/>
      <c r="F2" s="696"/>
      <c r="G2" s="10"/>
      <c r="H2" s="10"/>
      <c r="I2" s="10"/>
      <c r="J2" s="10"/>
    </row>
    <row r="3" spans="2:10" ht="14.4" x14ac:dyDescent="0.3">
      <c r="B3" s="1"/>
      <c r="C3" s="99"/>
      <c r="D3" s="1"/>
      <c r="E3" s="1"/>
      <c r="F3" s="1"/>
    </row>
    <row r="4" spans="2:10" ht="14.4" x14ac:dyDescent="0.3">
      <c r="B4" s="3" t="s">
        <v>1344</v>
      </c>
      <c r="C4" s="100"/>
      <c r="D4" s="1"/>
      <c r="E4" s="1"/>
      <c r="F4" s="1"/>
    </row>
    <row r="5" spans="2:10" ht="62.4" customHeight="1" x14ac:dyDescent="0.3">
      <c r="B5" s="654" t="s">
        <v>814</v>
      </c>
      <c r="C5" s="655"/>
      <c r="D5" s="655"/>
      <c r="E5" s="655"/>
      <c r="F5" s="656"/>
    </row>
    <row r="6" spans="2:10" thickBot="1" x14ac:dyDescent="0.35"/>
    <row r="7" spans="2:10" ht="14.4" x14ac:dyDescent="0.3">
      <c r="B7" s="105" t="s">
        <v>815</v>
      </c>
      <c r="C7" s="444" t="s">
        <v>133</v>
      </c>
      <c r="D7" s="106" t="s">
        <v>816</v>
      </c>
      <c r="E7" s="196" t="s">
        <v>817</v>
      </c>
      <c r="F7" s="107" t="s">
        <v>818</v>
      </c>
    </row>
    <row r="8" spans="2:10" thickBot="1" x14ac:dyDescent="0.35">
      <c r="B8" s="175" t="s">
        <v>819</v>
      </c>
      <c r="C8" s="283"/>
      <c r="D8" s="176"/>
      <c r="E8" s="176"/>
      <c r="F8" s="177"/>
    </row>
    <row r="9" spans="2:10" ht="28.8" x14ac:dyDescent="0.3">
      <c r="B9" s="512" t="s">
        <v>820</v>
      </c>
      <c r="C9" s="445" t="s">
        <v>590</v>
      </c>
      <c r="D9" s="484" t="s">
        <v>821</v>
      </c>
      <c r="E9" s="484" t="s">
        <v>822</v>
      </c>
      <c r="F9" s="513" t="s">
        <v>823</v>
      </c>
    </row>
    <row r="10" spans="2:10" ht="14.4" x14ac:dyDescent="0.3">
      <c r="B10" s="285" t="s">
        <v>824</v>
      </c>
      <c r="C10" s="446" t="s">
        <v>590</v>
      </c>
      <c r="D10" s="287" t="s">
        <v>821</v>
      </c>
      <c r="E10" s="108" t="s">
        <v>825</v>
      </c>
      <c r="F10" s="111" t="s">
        <v>826</v>
      </c>
    </row>
    <row r="11" spans="2:10" ht="43.2" x14ac:dyDescent="0.3">
      <c r="B11" s="286" t="s">
        <v>827</v>
      </c>
      <c r="C11" s="447" t="s">
        <v>828</v>
      </c>
      <c r="D11" s="288" t="s">
        <v>821</v>
      </c>
      <c r="E11" s="9" t="s">
        <v>829</v>
      </c>
      <c r="F11" s="50" t="s">
        <v>830</v>
      </c>
    </row>
    <row r="12" spans="2:10" ht="43.2" x14ac:dyDescent="0.3">
      <c r="B12" s="285" t="s">
        <v>831</v>
      </c>
      <c r="C12" s="447" t="s">
        <v>828</v>
      </c>
      <c r="D12" s="288" t="s">
        <v>821</v>
      </c>
      <c r="E12" s="9" t="s">
        <v>832</v>
      </c>
      <c r="F12" s="50" t="s">
        <v>833</v>
      </c>
    </row>
    <row r="13" spans="2:10" ht="43.2" x14ac:dyDescent="0.3">
      <c r="B13" s="286" t="s">
        <v>834</v>
      </c>
      <c r="C13" s="447" t="s">
        <v>828</v>
      </c>
      <c r="D13" s="288" t="s">
        <v>821</v>
      </c>
      <c r="E13" s="9" t="s">
        <v>835</v>
      </c>
      <c r="F13" s="50" t="s">
        <v>836</v>
      </c>
    </row>
    <row r="14" spans="2:10" ht="14.4" x14ac:dyDescent="0.3">
      <c r="B14" s="189" t="s">
        <v>837</v>
      </c>
      <c r="C14" s="448" t="s">
        <v>590</v>
      </c>
      <c r="D14" s="9" t="s">
        <v>821</v>
      </c>
      <c r="E14" s="9" t="s">
        <v>838</v>
      </c>
      <c r="F14" s="50" t="s">
        <v>839</v>
      </c>
    </row>
    <row r="15" spans="2:10" ht="14.4" x14ac:dyDescent="0.3">
      <c r="B15" s="178" t="s">
        <v>840</v>
      </c>
      <c r="C15" s="284"/>
      <c r="D15" s="179"/>
      <c r="E15" s="179"/>
      <c r="F15" s="180"/>
    </row>
    <row r="16" spans="2:10" ht="28.8" x14ac:dyDescent="0.3">
      <c r="B16" s="512" t="s">
        <v>841</v>
      </c>
      <c r="C16" s="449" t="s">
        <v>842</v>
      </c>
      <c r="D16" s="484" t="s">
        <v>840</v>
      </c>
      <c r="E16" s="484" t="s">
        <v>843</v>
      </c>
      <c r="F16" s="513" t="s">
        <v>844</v>
      </c>
    </row>
    <row r="17" spans="2:6" ht="28.8" x14ac:dyDescent="0.3">
      <c r="B17" s="514" t="s">
        <v>845</v>
      </c>
      <c r="C17" s="450" t="s">
        <v>846</v>
      </c>
      <c r="D17" s="515" t="s">
        <v>840</v>
      </c>
      <c r="E17" s="494" t="s">
        <v>847</v>
      </c>
      <c r="F17" s="516" t="s">
        <v>848</v>
      </c>
    </row>
    <row r="18" spans="2:6" ht="14.4" x14ac:dyDescent="0.3">
      <c r="B18" s="517" t="s">
        <v>849</v>
      </c>
      <c r="C18" s="451" t="s">
        <v>590</v>
      </c>
      <c r="D18" s="494" t="s">
        <v>840</v>
      </c>
      <c r="E18" s="494" t="s">
        <v>850</v>
      </c>
      <c r="F18" s="516" t="s">
        <v>851</v>
      </c>
    </row>
    <row r="19" spans="2:6" ht="14.4" x14ac:dyDescent="0.3">
      <c r="B19" s="517" t="s">
        <v>852</v>
      </c>
      <c r="C19" s="446" t="s">
        <v>590</v>
      </c>
      <c r="D19" s="494" t="s">
        <v>840</v>
      </c>
      <c r="E19" s="494" t="s">
        <v>853</v>
      </c>
      <c r="F19" s="516" t="s">
        <v>854</v>
      </c>
    </row>
    <row r="20" spans="2:6" ht="14.4" x14ac:dyDescent="0.3">
      <c r="B20" s="517" t="s">
        <v>855</v>
      </c>
      <c r="C20" s="446" t="s">
        <v>590</v>
      </c>
      <c r="D20" s="494" t="s">
        <v>840</v>
      </c>
      <c r="E20" s="494" t="s">
        <v>856</v>
      </c>
      <c r="F20" s="516" t="s">
        <v>857</v>
      </c>
    </row>
    <row r="21" spans="2:6" ht="14.4" x14ac:dyDescent="0.3">
      <c r="B21" s="517" t="s">
        <v>858</v>
      </c>
      <c r="C21" s="452" t="s">
        <v>544</v>
      </c>
      <c r="D21" s="518" t="s">
        <v>840</v>
      </c>
      <c r="E21" s="518" t="s">
        <v>859</v>
      </c>
      <c r="F21" s="519" t="s">
        <v>860</v>
      </c>
    </row>
    <row r="22" spans="2:6" thickBot="1" x14ac:dyDescent="0.35">
      <c r="B22" s="178" t="s">
        <v>861</v>
      </c>
      <c r="C22" s="284"/>
      <c r="D22" s="179"/>
      <c r="E22" s="179"/>
      <c r="F22" s="180"/>
    </row>
    <row r="23" spans="2:6" ht="28.8" x14ac:dyDescent="0.3">
      <c r="B23" s="189" t="s">
        <v>862</v>
      </c>
      <c r="C23" s="453" t="s">
        <v>548</v>
      </c>
      <c r="D23" s="9" t="s">
        <v>861</v>
      </c>
      <c r="E23" s="9" t="s">
        <v>863</v>
      </c>
      <c r="F23" s="556" t="s">
        <v>1849</v>
      </c>
    </row>
    <row r="24" spans="2:6" ht="28.8" x14ac:dyDescent="0.3">
      <c r="B24" s="189" t="s">
        <v>864</v>
      </c>
      <c r="C24" s="454" t="s">
        <v>590</v>
      </c>
      <c r="D24" s="9" t="s">
        <v>861</v>
      </c>
      <c r="E24" s="9" t="s">
        <v>865</v>
      </c>
      <c r="F24" s="50" t="s">
        <v>866</v>
      </c>
    </row>
    <row r="25" spans="2:6" ht="14.4" x14ac:dyDescent="0.3">
      <c r="B25" s="189" t="s">
        <v>867</v>
      </c>
      <c r="C25" s="454" t="s">
        <v>590</v>
      </c>
      <c r="D25" s="9" t="s">
        <v>861</v>
      </c>
      <c r="E25" s="9" t="s">
        <v>868</v>
      </c>
      <c r="F25" s="50" t="s">
        <v>869</v>
      </c>
    </row>
    <row r="26" spans="2:6" ht="28.8" x14ac:dyDescent="0.3">
      <c r="B26" s="189" t="s">
        <v>870</v>
      </c>
      <c r="C26" s="455" t="s">
        <v>871</v>
      </c>
      <c r="D26" s="9" t="s">
        <v>861</v>
      </c>
      <c r="E26" s="9" t="s">
        <v>872</v>
      </c>
      <c r="F26" s="50" t="s">
        <v>873</v>
      </c>
    </row>
    <row r="27" spans="2:6" ht="28.8" x14ac:dyDescent="0.3">
      <c r="B27" s="189" t="s">
        <v>874</v>
      </c>
      <c r="C27" s="455" t="s">
        <v>540</v>
      </c>
      <c r="D27" s="9" t="s">
        <v>861</v>
      </c>
      <c r="E27" s="9" t="s">
        <v>875</v>
      </c>
      <c r="F27" s="50" t="s">
        <v>876</v>
      </c>
    </row>
    <row r="28" spans="2:6" ht="14.4" x14ac:dyDescent="0.3">
      <c r="B28" s="189" t="s">
        <v>877</v>
      </c>
      <c r="C28" s="454" t="s">
        <v>590</v>
      </c>
      <c r="D28" s="9" t="s">
        <v>861</v>
      </c>
      <c r="E28" s="9" t="s">
        <v>878</v>
      </c>
      <c r="F28" s="50" t="s">
        <v>879</v>
      </c>
    </row>
    <row r="29" spans="2:6" ht="14.4" x14ac:dyDescent="0.3">
      <c r="B29" s="189" t="s">
        <v>880</v>
      </c>
      <c r="C29" s="454" t="s">
        <v>590</v>
      </c>
      <c r="D29" s="9" t="s">
        <v>861</v>
      </c>
      <c r="E29" s="9" t="s">
        <v>881</v>
      </c>
      <c r="F29" s="50" t="s">
        <v>882</v>
      </c>
    </row>
    <row r="30" spans="2:6" ht="14.4" x14ac:dyDescent="0.3">
      <c r="B30" s="189" t="s">
        <v>883</v>
      </c>
      <c r="C30" s="454" t="s">
        <v>590</v>
      </c>
      <c r="D30" s="9" t="s">
        <v>861</v>
      </c>
      <c r="E30" s="9" t="s">
        <v>884</v>
      </c>
      <c r="F30" s="50" t="s">
        <v>885</v>
      </c>
    </row>
    <row r="31" spans="2:6" ht="14.4" x14ac:dyDescent="0.3">
      <c r="B31" s="178" t="s">
        <v>886</v>
      </c>
      <c r="C31" s="284"/>
      <c r="D31" s="179"/>
      <c r="E31" s="179"/>
      <c r="F31" s="180"/>
    </row>
    <row r="32" spans="2:6" ht="28.8" x14ac:dyDescent="0.3">
      <c r="B32" s="512" t="s">
        <v>887</v>
      </c>
      <c r="C32" s="446" t="s">
        <v>590</v>
      </c>
      <c r="D32" s="484" t="s">
        <v>886</v>
      </c>
      <c r="E32" s="484" t="s">
        <v>888</v>
      </c>
      <c r="F32" s="513" t="s">
        <v>889</v>
      </c>
    </row>
    <row r="33" spans="2:6" ht="14.4" x14ac:dyDescent="0.3">
      <c r="B33" s="517" t="s">
        <v>890</v>
      </c>
      <c r="C33" s="446" t="s">
        <v>590</v>
      </c>
      <c r="D33" s="494" t="s">
        <v>886</v>
      </c>
      <c r="E33" s="494" t="s">
        <v>891</v>
      </c>
      <c r="F33" s="516" t="s">
        <v>892</v>
      </c>
    </row>
    <row r="34" spans="2:6" ht="28.8" x14ac:dyDescent="0.3">
      <c r="B34" s="520" t="s">
        <v>893</v>
      </c>
      <c r="C34" s="446" t="s">
        <v>590</v>
      </c>
      <c r="D34" s="518" t="s">
        <v>886</v>
      </c>
      <c r="E34" s="518" t="s">
        <v>157</v>
      </c>
      <c r="F34" s="519" t="s">
        <v>894</v>
      </c>
    </row>
    <row r="35" spans="2:6" ht="14.4" x14ac:dyDescent="0.3">
      <c r="B35" s="178" t="s">
        <v>895</v>
      </c>
      <c r="C35" s="284"/>
      <c r="D35" s="179"/>
      <c r="E35" s="179"/>
      <c r="F35" s="180"/>
    </row>
    <row r="36" spans="2:6" ht="57.6" x14ac:dyDescent="0.3">
      <c r="B36" s="512" t="s">
        <v>896</v>
      </c>
      <c r="C36" s="456" t="s">
        <v>897</v>
      </c>
      <c r="D36" s="484" t="s">
        <v>895</v>
      </c>
      <c r="E36" s="484" t="s">
        <v>898</v>
      </c>
      <c r="F36" s="513" t="s">
        <v>899</v>
      </c>
    </row>
    <row r="37" spans="2:6" ht="28.8" x14ac:dyDescent="0.3">
      <c r="B37" s="517" t="s">
        <v>900</v>
      </c>
      <c r="C37" s="457" t="s">
        <v>544</v>
      </c>
      <c r="D37" s="494" t="s">
        <v>895</v>
      </c>
      <c r="E37" s="494" t="s">
        <v>901</v>
      </c>
      <c r="F37" s="516" t="s">
        <v>902</v>
      </c>
    </row>
    <row r="38" spans="2:6" ht="14.4" x14ac:dyDescent="0.3">
      <c r="B38" s="517" t="s">
        <v>903</v>
      </c>
      <c r="C38" s="454" t="s">
        <v>590</v>
      </c>
      <c r="D38" s="494" t="s">
        <v>895</v>
      </c>
      <c r="E38" s="494" t="s">
        <v>904</v>
      </c>
      <c r="F38" s="516" t="s">
        <v>905</v>
      </c>
    </row>
    <row r="39" spans="2:6" ht="14.4" x14ac:dyDescent="0.3">
      <c r="B39" s="517" t="s">
        <v>906</v>
      </c>
      <c r="C39" s="454" t="s">
        <v>552</v>
      </c>
      <c r="D39" s="494" t="s">
        <v>895</v>
      </c>
      <c r="E39" s="494" t="s">
        <v>907</v>
      </c>
      <c r="F39" s="516" t="s">
        <v>908</v>
      </c>
    </row>
    <row r="40" spans="2:6" ht="14.4" x14ac:dyDescent="0.3">
      <c r="B40" s="517" t="s">
        <v>909</v>
      </c>
      <c r="C40" s="454" t="s">
        <v>552</v>
      </c>
      <c r="D40" s="494" t="s">
        <v>895</v>
      </c>
      <c r="E40" s="494" t="s">
        <v>910</v>
      </c>
      <c r="F40" s="516" t="s">
        <v>911</v>
      </c>
    </row>
    <row r="41" spans="2:6" ht="14.4" x14ac:dyDescent="0.3">
      <c r="B41" s="517" t="s">
        <v>912</v>
      </c>
      <c r="C41" s="454" t="s">
        <v>552</v>
      </c>
      <c r="D41" s="494" t="s">
        <v>895</v>
      </c>
      <c r="E41" s="494" t="s">
        <v>913</v>
      </c>
      <c r="F41" s="516" t="s">
        <v>914</v>
      </c>
    </row>
    <row r="42" spans="2:6" ht="14.4" x14ac:dyDescent="0.3">
      <c r="B42" s="517" t="s">
        <v>915</v>
      </c>
      <c r="C42" s="454" t="s">
        <v>590</v>
      </c>
      <c r="D42" s="494" t="s">
        <v>895</v>
      </c>
      <c r="E42" s="494" t="s">
        <v>916</v>
      </c>
      <c r="F42" s="516" t="s">
        <v>917</v>
      </c>
    </row>
    <row r="43" spans="2:6" ht="28.8" x14ac:dyDescent="0.3">
      <c r="B43" s="517" t="s">
        <v>918</v>
      </c>
      <c r="C43" s="457" t="s">
        <v>552</v>
      </c>
      <c r="D43" s="494" t="s">
        <v>895</v>
      </c>
      <c r="E43" s="494" t="s">
        <v>919</v>
      </c>
      <c r="F43" s="516" t="s">
        <v>920</v>
      </c>
    </row>
    <row r="44" spans="2:6" ht="28.8" x14ac:dyDescent="0.3">
      <c r="B44" s="517" t="s">
        <v>921</v>
      </c>
      <c r="C44" s="457" t="s">
        <v>552</v>
      </c>
      <c r="D44" s="494" t="s">
        <v>895</v>
      </c>
      <c r="E44" s="494" t="s">
        <v>922</v>
      </c>
      <c r="F44" s="516" t="s">
        <v>923</v>
      </c>
    </row>
    <row r="45" spans="2:6" ht="14.4" x14ac:dyDescent="0.3">
      <c r="B45" s="517" t="s">
        <v>924</v>
      </c>
      <c r="C45" s="457" t="s">
        <v>552</v>
      </c>
      <c r="D45" s="494" t="s">
        <v>895</v>
      </c>
      <c r="E45" s="494" t="s">
        <v>925</v>
      </c>
      <c r="F45" s="516" t="s">
        <v>926</v>
      </c>
    </row>
    <row r="46" spans="2:6" ht="28.8" x14ac:dyDescent="0.3">
      <c r="B46" s="517" t="s">
        <v>927</v>
      </c>
      <c r="C46" s="457" t="s">
        <v>611</v>
      </c>
      <c r="D46" s="494" t="s">
        <v>895</v>
      </c>
      <c r="E46" s="494" t="s">
        <v>928</v>
      </c>
      <c r="F46" s="516" t="s">
        <v>929</v>
      </c>
    </row>
    <row r="47" spans="2:6" ht="28.8" x14ac:dyDescent="0.3">
      <c r="B47" s="517" t="s">
        <v>930</v>
      </c>
      <c r="C47" s="455" t="s">
        <v>931</v>
      </c>
      <c r="D47" s="494" t="s">
        <v>895</v>
      </c>
      <c r="E47" s="494" t="s">
        <v>932</v>
      </c>
      <c r="F47" s="516" t="s">
        <v>933</v>
      </c>
    </row>
    <row r="48" spans="2:6" ht="28.8" x14ac:dyDescent="0.3">
      <c r="B48" s="517" t="s">
        <v>934</v>
      </c>
      <c r="C48" s="458" t="s">
        <v>935</v>
      </c>
      <c r="D48" s="494" t="s">
        <v>895</v>
      </c>
      <c r="E48" s="494" t="s">
        <v>936</v>
      </c>
      <c r="F48" s="516" t="s">
        <v>937</v>
      </c>
    </row>
    <row r="49" spans="2:6" ht="43.2" x14ac:dyDescent="0.3">
      <c r="B49" s="517" t="s">
        <v>938</v>
      </c>
      <c r="C49" s="453" t="s">
        <v>939</v>
      </c>
      <c r="D49" s="494" t="s">
        <v>895</v>
      </c>
      <c r="E49" s="494" t="s">
        <v>940</v>
      </c>
      <c r="F49" s="516" t="s">
        <v>941</v>
      </c>
    </row>
    <row r="50" spans="2:6" ht="57.6" x14ac:dyDescent="0.3">
      <c r="B50" s="517" t="s">
        <v>942</v>
      </c>
      <c r="C50" s="453" t="s">
        <v>939</v>
      </c>
      <c r="D50" s="494" t="s">
        <v>895</v>
      </c>
      <c r="E50" s="494" t="s">
        <v>943</v>
      </c>
      <c r="F50" s="516" t="s">
        <v>944</v>
      </c>
    </row>
    <row r="51" spans="2:6" ht="28.8" x14ac:dyDescent="0.3">
      <c r="B51" s="517" t="s">
        <v>945</v>
      </c>
      <c r="C51" s="453" t="s">
        <v>552</v>
      </c>
      <c r="D51" s="494" t="s">
        <v>895</v>
      </c>
      <c r="E51" s="494" t="s">
        <v>155</v>
      </c>
      <c r="F51" s="516" t="s">
        <v>946</v>
      </c>
    </row>
    <row r="52" spans="2:6" ht="14.4" x14ac:dyDescent="0.3">
      <c r="B52" s="517" t="s">
        <v>947</v>
      </c>
      <c r="C52" s="453" t="s">
        <v>559</v>
      </c>
      <c r="D52" s="494" t="s">
        <v>895</v>
      </c>
      <c r="E52" s="494" t="s">
        <v>948</v>
      </c>
      <c r="F52" s="516" t="s">
        <v>949</v>
      </c>
    </row>
    <row r="53" spans="2:6" ht="28.8" x14ac:dyDescent="0.3">
      <c r="B53" s="517" t="s">
        <v>950</v>
      </c>
      <c r="C53" s="453" t="s">
        <v>951</v>
      </c>
      <c r="D53" s="494" t="s">
        <v>895</v>
      </c>
      <c r="E53" s="494" t="s">
        <v>952</v>
      </c>
      <c r="F53" s="516" t="s">
        <v>953</v>
      </c>
    </row>
    <row r="54" spans="2:6" ht="28.8" x14ac:dyDescent="0.3">
      <c r="B54" s="517" t="s">
        <v>954</v>
      </c>
      <c r="C54" s="453" t="s">
        <v>955</v>
      </c>
      <c r="D54" s="494" t="s">
        <v>895</v>
      </c>
      <c r="E54" s="494" t="s">
        <v>956</v>
      </c>
      <c r="F54" s="516" t="s">
        <v>957</v>
      </c>
    </row>
    <row r="55" spans="2:6" ht="28.8" x14ac:dyDescent="0.3">
      <c r="B55" s="517" t="s">
        <v>958</v>
      </c>
      <c r="C55" s="455" t="s">
        <v>931</v>
      </c>
      <c r="D55" s="494" t="s">
        <v>895</v>
      </c>
      <c r="E55" s="494" t="s">
        <v>959</v>
      </c>
      <c r="F55" s="516" t="s">
        <v>960</v>
      </c>
    </row>
    <row r="56" spans="2:6" ht="28.8" x14ac:dyDescent="0.3">
      <c r="B56" s="517" t="s">
        <v>961</v>
      </c>
      <c r="C56" s="458" t="s">
        <v>611</v>
      </c>
      <c r="D56" s="494" t="s">
        <v>895</v>
      </c>
      <c r="E56" s="494" t="s">
        <v>962</v>
      </c>
      <c r="F56" s="516" t="s">
        <v>963</v>
      </c>
    </row>
    <row r="57" spans="2:6" ht="28.8" x14ac:dyDescent="0.3">
      <c r="B57" s="517" t="s">
        <v>964</v>
      </c>
      <c r="C57" s="458" t="s">
        <v>611</v>
      </c>
      <c r="D57" s="494" t="s">
        <v>895</v>
      </c>
      <c r="E57" s="494" t="s">
        <v>965</v>
      </c>
      <c r="F57" s="516" t="s">
        <v>966</v>
      </c>
    </row>
    <row r="58" spans="2:6" ht="14.4" x14ac:dyDescent="0.3">
      <c r="B58" s="517" t="s">
        <v>967</v>
      </c>
      <c r="C58" s="453" t="s">
        <v>552</v>
      </c>
      <c r="D58" s="494" t="s">
        <v>895</v>
      </c>
      <c r="E58" s="494" t="s">
        <v>153</v>
      </c>
      <c r="F58" s="516" t="s">
        <v>968</v>
      </c>
    </row>
    <row r="59" spans="2:6" ht="14.4" x14ac:dyDescent="0.3">
      <c r="B59" s="517" t="s">
        <v>969</v>
      </c>
      <c r="C59" s="453" t="s">
        <v>552</v>
      </c>
      <c r="D59" s="494" t="s">
        <v>895</v>
      </c>
      <c r="E59" s="494" t="s">
        <v>970</v>
      </c>
      <c r="F59" s="516" t="s">
        <v>971</v>
      </c>
    </row>
    <row r="60" spans="2:6" ht="28.8" x14ac:dyDescent="0.3">
      <c r="B60" s="517" t="s">
        <v>972</v>
      </c>
      <c r="C60" s="458" t="s">
        <v>611</v>
      </c>
      <c r="D60" s="494" t="s">
        <v>895</v>
      </c>
      <c r="E60" s="494" t="s">
        <v>973</v>
      </c>
      <c r="F60" s="516" t="s">
        <v>974</v>
      </c>
    </row>
    <row r="61" spans="2:6" ht="14.4" x14ac:dyDescent="0.3">
      <c r="B61" s="520" t="s">
        <v>975</v>
      </c>
      <c r="C61" s="453" t="s">
        <v>544</v>
      </c>
      <c r="D61" s="518" t="s">
        <v>895</v>
      </c>
      <c r="E61" s="518" t="s">
        <v>976</v>
      </c>
      <c r="F61" s="519" t="s">
        <v>977</v>
      </c>
    </row>
    <row r="62" spans="2:6" ht="14.4" x14ac:dyDescent="0.3">
      <c r="B62" s="178" t="s">
        <v>978</v>
      </c>
      <c r="C62" s="284"/>
      <c r="D62" s="179"/>
      <c r="E62" s="179"/>
      <c r="F62" s="180"/>
    </row>
    <row r="63" spans="2:6" ht="14.4" x14ac:dyDescent="0.3">
      <c r="B63" s="190" t="s">
        <v>979</v>
      </c>
      <c r="C63" s="453" t="s">
        <v>544</v>
      </c>
      <c r="D63" s="9" t="s">
        <v>978</v>
      </c>
      <c r="E63" s="9" t="s">
        <v>980</v>
      </c>
      <c r="F63" s="50" t="s">
        <v>981</v>
      </c>
    </row>
    <row r="64" spans="2:6" ht="14.4" x14ac:dyDescent="0.3">
      <c r="B64" s="190" t="s">
        <v>982</v>
      </c>
      <c r="C64" s="453" t="s">
        <v>544</v>
      </c>
      <c r="D64" s="9" t="s">
        <v>978</v>
      </c>
      <c r="E64" s="9" t="s">
        <v>983</v>
      </c>
      <c r="F64" s="50" t="s">
        <v>984</v>
      </c>
    </row>
    <row r="65" spans="2:6" ht="28.8" x14ac:dyDescent="0.3">
      <c r="B65" s="190" t="s">
        <v>985</v>
      </c>
      <c r="C65" s="453" t="s">
        <v>548</v>
      </c>
      <c r="D65" s="9" t="s">
        <v>978</v>
      </c>
      <c r="E65" s="9" t="s">
        <v>986</v>
      </c>
      <c r="F65" s="13" t="s">
        <v>987</v>
      </c>
    </row>
    <row r="66" spans="2:6" ht="14.4" x14ac:dyDescent="0.3">
      <c r="B66" s="190" t="s">
        <v>988</v>
      </c>
      <c r="C66" s="459" t="s">
        <v>558</v>
      </c>
      <c r="D66" s="9" t="s">
        <v>978</v>
      </c>
      <c r="E66" s="9" t="s">
        <v>989</v>
      </c>
      <c r="F66" s="13" t="s">
        <v>990</v>
      </c>
    </row>
    <row r="67" spans="2:6" ht="14.4" x14ac:dyDescent="0.3">
      <c r="B67" s="463" t="s">
        <v>991</v>
      </c>
      <c r="C67" s="464"/>
      <c r="D67" s="289"/>
      <c r="E67" s="289"/>
      <c r="F67" s="290"/>
    </row>
    <row r="68" spans="2:6" ht="14.4" x14ac:dyDescent="0.3">
      <c r="B68" s="190" t="s">
        <v>992</v>
      </c>
      <c r="C68" s="453" t="s">
        <v>544</v>
      </c>
      <c r="D68" s="9" t="s">
        <v>978</v>
      </c>
      <c r="E68" s="494" t="s">
        <v>993</v>
      </c>
      <c r="F68" s="516" t="s">
        <v>994</v>
      </c>
    </row>
    <row r="69" spans="2:6" ht="28.8" x14ac:dyDescent="0.3">
      <c r="B69" s="190" t="s">
        <v>995</v>
      </c>
      <c r="C69" s="459" t="s">
        <v>548</v>
      </c>
      <c r="D69" s="9" t="s">
        <v>978</v>
      </c>
      <c r="E69" s="9" t="s">
        <v>996</v>
      </c>
      <c r="F69" s="13" t="s">
        <v>997</v>
      </c>
    </row>
    <row r="70" spans="2:6" ht="28.8" x14ac:dyDescent="0.3">
      <c r="B70" s="190" t="s">
        <v>998</v>
      </c>
      <c r="C70" s="459" t="s">
        <v>558</v>
      </c>
      <c r="D70" s="9" t="s">
        <v>978</v>
      </c>
      <c r="E70" s="9" t="s">
        <v>999</v>
      </c>
      <c r="F70" s="13" t="s">
        <v>1000</v>
      </c>
    </row>
    <row r="71" spans="2:6" ht="14.4" x14ac:dyDescent="0.3">
      <c r="B71" s="190" t="s">
        <v>1001</v>
      </c>
      <c r="C71" s="459" t="s">
        <v>548</v>
      </c>
      <c r="D71" s="9" t="s">
        <v>978</v>
      </c>
      <c r="E71" s="9" t="s">
        <v>1002</v>
      </c>
      <c r="F71" s="50" t="s">
        <v>1003</v>
      </c>
    </row>
    <row r="72" spans="2:6" thickBot="1" x14ac:dyDescent="0.35">
      <c r="B72" s="178" t="s">
        <v>1004</v>
      </c>
      <c r="C72" s="284"/>
      <c r="D72" s="179"/>
      <c r="E72" s="179"/>
      <c r="F72" s="180"/>
    </row>
    <row r="73" spans="2:6" ht="28.8" x14ac:dyDescent="0.3">
      <c r="B73" s="190" t="s">
        <v>1005</v>
      </c>
      <c r="C73" s="460" t="s">
        <v>611</v>
      </c>
      <c r="D73" s="9" t="s">
        <v>1004</v>
      </c>
      <c r="E73" s="9" t="s">
        <v>1006</v>
      </c>
      <c r="F73" s="50" t="s">
        <v>1007</v>
      </c>
    </row>
    <row r="74" spans="2:6" ht="14.4" x14ac:dyDescent="0.3">
      <c r="B74" s="190" t="s">
        <v>1008</v>
      </c>
      <c r="C74" s="460" t="s">
        <v>611</v>
      </c>
      <c r="D74" s="9" t="s">
        <v>1004</v>
      </c>
      <c r="E74" s="9" t="s">
        <v>1009</v>
      </c>
      <c r="F74" s="50" t="s">
        <v>1010</v>
      </c>
    </row>
    <row r="75" spans="2:6" ht="28.8" x14ac:dyDescent="0.3">
      <c r="B75" s="190" t="s">
        <v>1011</v>
      </c>
      <c r="C75" s="460" t="s">
        <v>611</v>
      </c>
      <c r="D75" s="9" t="s">
        <v>1004</v>
      </c>
      <c r="E75" s="41" t="s">
        <v>1012</v>
      </c>
      <c r="F75" s="51" t="s">
        <v>1013</v>
      </c>
    </row>
    <row r="76" spans="2:6" ht="28.8" x14ac:dyDescent="0.3">
      <c r="B76" s="190" t="s">
        <v>1014</v>
      </c>
      <c r="C76" s="460" t="s">
        <v>611</v>
      </c>
      <c r="D76" s="9" t="s">
        <v>1004</v>
      </c>
      <c r="E76" s="9" t="s">
        <v>1015</v>
      </c>
      <c r="F76" s="50" t="s">
        <v>1016</v>
      </c>
    </row>
    <row r="77" spans="2:6" ht="14.4" x14ac:dyDescent="0.3">
      <c r="B77" s="190" t="s">
        <v>1017</v>
      </c>
      <c r="C77" s="460" t="s">
        <v>611</v>
      </c>
      <c r="D77" s="9" t="s">
        <v>1004</v>
      </c>
      <c r="E77" s="9" t="s">
        <v>1018</v>
      </c>
      <c r="F77" s="50" t="s">
        <v>1019</v>
      </c>
    </row>
    <row r="78" spans="2:6" ht="14.4" x14ac:dyDescent="0.3">
      <c r="B78" s="190" t="s">
        <v>1020</v>
      </c>
      <c r="C78" s="460" t="s">
        <v>611</v>
      </c>
      <c r="D78" s="9" t="s">
        <v>1004</v>
      </c>
      <c r="E78" s="9" t="s">
        <v>1021</v>
      </c>
      <c r="F78" s="50" t="s">
        <v>1022</v>
      </c>
    </row>
    <row r="79" spans="2:6" ht="28.8" x14ac:dyDescent="0.3">
      <c r="B79" s="190" t="s">
        <v>1023</v>
      </c>
      <c r="C79" s="460" t="s">
        <v>611</v>
      </c>
      <c r="D79" s="9" t="s">
        <v>1004</v>
      </c>
      <c r="E79" s="9" t="s">
        <v>1024</v>
      </c>
      <c r="F79" s="50" t="s">
        <v>1025</v>
      </c>
    </row>
    <row r="80" spans="2:6" thickBot="1" x14ac:dyDescent="0.35">
      <c r="B80" s="178" t="s">
        <v>1026</v>
      </c>
      <c r="C80" s="284"/>
      <c r="D80" s="179"/>
      <c r="E80" s="179"/>
      <c r="F80" s="180"/>
    </row>
    <row r="81" spans="2:6" ht="28.8" x14ac:dyDescent="0.3">
      <c r="B81" s="190" t="s">
        <v>1027</v>
      </c>
      <c r="C81" s="461" t="s">
        <v>590</v>
      </c>
      <c r="D81" s="9" t="s">
        <v>1026</v>
      </c>
      <c r="E81" s="9" t="s">
        <v>1028</v>
      </c>
      <c r="F81" s="50" t="s">
        <v>1029</v>
      </c>
    </row>
    <row r="82" spans="2:6" ht="28.8" x14ac:dyDescent="0.3">
      <c r="B82" s="190" t="s">
        <v>1030</v>
      </c>
      <c r="C82" s="457" t="s">
        <v>590</v>
      </c>
      <c r="D82" s="9" t="s">
        <v>1026</v>
      </c>
      <c r="E82" s="9" t="s">
        <v>1031</v>
      </c>
      <c r="F82" s="50" t="s">
        <v>1032</v>
      </c>
    </row>
    <row r="83" spans="2:6" ht="14.4" x14ac:dyDescent="0.3">
      <c r="B83" s="178" t="s">
        <v>1033</v>
      </c>
      <c r="C83" s="284"/>
      <c r="D83" s="179"/>
      <c r="E83" s="179"/>
      <c r="F83" s="180"/>
    </row>
    <row r="84" spans="2:6" ht="14.4" x14ac:dyDescent="0.3">
      <c r="B84" s="191" t="s">
        <v>1034</v>
      </c>
      <c r="C84" s="462" t="s">
        <v>590</v>
      </c>
      <c r="D84" s="171" t="s">
        <v>1033</v>
      </c>
      <c r="E84" s="171" t="s">
        <v>1035</v>
      </c>
      <c r="F84" s="172" t="s">
        <v>1036</v>
      </c>
    </row>
    <row r="85" spans="2:6" ht="28.8" x14ac:dyDescent="0.3">
      <c r="B85" s="192" t="s">
        <v>1037</v>
      </c>
      <c r="C85" s="462" t="s">
        <v>590</v>
      </c>
      <c r="D85" s="9" t="s">
        <v>1033</v>
      </c>
      <c r="E85" s="9" t="s">
        <v>1038</v>
      </c>
      <c r="F85" s="13" t="s">
        <v>1039</v>
      </c>
    </row>
    <row r="86" spans="2:6" ht="28.8" x14ac:dyDescent="0.3">
      <c r="B86" s="190" t="s">
        <v>1040</v>
      </c>
      <c r="C86" s="462" t="s">
        <v>590</v>
      </c>
      <c r="D86" s="9" t="s">
        <v>1033</v>
      </c>
      <c r="E86" s="9" t="s">
        <v>1041</v>
      </c>
      <c r="F86" s="50" t="s">
        <v>1042</v>
      </c>
    </row>
    <row r="87" spans="2:6" ht="30" customHeight="1" x14ac:dyDescent="0.3">
      <c r="B87" s="190" t="s">
        <v>1043</v>
      </c>
      <c r="C87" s="462" t="s">
        <v>590</v>
      </c>
      <c r="D87" s="9" t="s">
        <v>1033</v>
      </c>
      <c r="E87" s="9" t="s">
        <v>1044</v>
      </c>
      <c r="F87" s="50" t="s">
        <v>1045</v>
      </c>
    </row>
  </sheetData>
  <mergeCells count="2">
    <mergeCell ref="B2:F2"/>
    <mergeCell ref="B5:F5"/>
  </mergeCells>
  <phoneticPr fontId="12" type="noConversion"/>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618F2-09F6-4E12-AFFB-11F0F5B4FEF4}">
  <sheetPr>
    <tabColor theme="6" tint="-0.499984740745262"/>
  </sheetPr>
  <dimension ref="A2:L157"/>
  <sheetViews>
    <sheetView showGridLines="0" workbookViewId="0">
      <selection activeCell="B4" sqref="B4"/>
    </sheetView>
  </sheetViews>
  <sheetFormatPr defaultRowHeight="15" customHeight="1" x14ac:dyDescent="0.3"/>
  <cols>
    <col min="1" max="1" width="3.88671875" customWidth="1"/>
    <col min="2" max="2" width="11.6640625" customWidth="1"/>
    <col min="3" max="3" width="17.109375" style="372" customWidth="1"/>
    <col min="4" max="4" width="25.6640625" style="292" customWidth="1"/>
    <col min="5" max="5" width="33.6640625" style="292" customWidth="1"/>
    <col min="6" max="6" width="67.88671875" customWidth="1"/>
    <col min="7" max="7" width="20.5546875" customWidth="1"/>
  </cols>
  <sheetData>
    <row r="2" spans="2:12" ht="23.4" x14ac:dyDescent="0.45">
      <c r="B2" s="703" t="s">
        <v>1046</v>
      </c>
      <c r="C2" s="703"/>
      <c r="D2" s="703"/>
      <c r="E2" s="703"/>
      <c r="F2" s="703"/>
      <c r="G2" s="703"/>
    </row>
    <row r="4" spans="2:12" ht="14.4" x14ac:dyDescent="0.3">
      <c r="B4" s="4" t="s">
        <v>1344</v>
      </c>
      <c r="C4" s="31"/>
    </row>
    <row r="5" spans="2:12" ht="78" customHeight="1" x14ac:dyDescent="0.3">
      <c r="B5" s="654" t="s">
        <v>1047</v>
      </c>
      <c r="C5" s="655"/>
      <c r="D5" s="655"/>
      <c r="E5" s="655"/>
      <c r="F5" s="655"/>
      <c r="G5" s="656"/>
      <c r="L5" s="281"/>
    </row>
    <row r="6" spans="2:12" ht="14.4" x14ac:dyDescent="0.3"/>
    <row r="7" spans="2:12" ht="43.2" x14ac:dyDescent="0.3">
      <c r="B7" s="294" t="s">
        <v>1048</v>
      </c>
      <c r="C7" s="373" t="s">
        <v>133</v>
      </c>
      <c r="D7" s="349" t="s">
        <v>1049</v>
      </c>
      <c r="E7" s="337" t="s">
        <v>1050</v>
      </c>
      <c r="F7" s="304" t="s">
        <v>1051</v>
      </c>
      <c r="G7" s="305" t="s">
        <v>1052</v>
      </c>
    </row>
    <row r="8" spans="2:12" ht="78" customHeight="1" x14ac:dyDescent="0.3">
      <c r="B8" s="322" t="str">
        <f>"VP. " &amp; ROW()-7</f>
        <v>VP. 1</v>
      </c>
      <c r="C8" s="374" t="s">
        <v>548</v>
      </c>
      <c r="D8" s="306" t="s">
        <v>1053</v>
      </c>
      <c r="E8" s="307" t="s">
        <v>1054</v>
      </c>
      <c r="F8" s="307" t="s">
        <v>1055</v>
      </c>
      <c r="G8" s="308">
        <v>4</v>
      </c>
    </row>
    <row r="9" spans="2:12" ht="87.75" customHeight="1" x14ac:dyDescent="0.3">
      <c r="B9" s="323" t="str">
        <f t="shared" ref="B9:B109" si="0">"VP. " &amp; ROW()-7</f>
        <v>VP. 2</v>
      </c>
      <c r="C9" s="375" t="s">
        <v>548</v>
      </c>
      <c r="D9" s="298" t="s">
        <v>1053</v>
      </c>
      <c r="E9" s="301" t="s">
        <v>1056</v>
      </c>
      <c r="F9" s="320" t="s">
        <v>1057</v>
      </c>
      <c r="G9" s="309" t="s">
        <v>1058</v>
      </c>
    </row>
    <row r="10" spans="2:12" ht="137.25" customHeight="1" x14ac:dyDescent="0.3">
      <c r="B10" s="323" t="str">
        <f>"VP. " &amp; ROW()-7</f>
        <v>VP. 3</v>
      </c>
      <c r="C10" s="376" t="s">
        <v>548</v>
      </c>
      <c r="D10" s="298" t="s">
        <v>1053</v>
      </c>
      <c r="E10" s="338" t="s">
        <v>1059</v>
      </c>
      <c r="F10" s="320" t="s">
        <v>1060</v>
      </c>
      <c r="G10" s="321" t="s">
        <v>1061</v>
      </c>
    </row>
    <row r="11" spans="2:12" ht="51" customHeight="1" x14ac:dyDescent="0.3">
      <c r="B11" s="323" t="str">
        <f t="shared" si="0"/>
        <v>VP. 4</v>
      </c>
      <c r="C11" s="376" t="s">
        <v>544</v>
      </c>
      <c r="D11" s="298" t="s">
        <v>1053</v>
      </c>
      <c r="E11" s="301" t="s">
        <v>1062</v>
      </c>
      <c r="F11" s="342" t="s">
        <v>1063</v>
      </c>
      <c r="G11" s="309" t="s">
        <v>1064</v>
      </c>
    </row>
    <row r="12" spans="2:12" ht="51" customHeight="1" x14ac:dyDescent="0.3">
      <c r="B12" s="341" t="str">
        <f>"VP. " &amp; ROW()-7</f>
        <v>VP. 5</v>
      </c>
      <c r="C12" s="376" t="s">
        <v>544</v>
      </c>
      <c r="D12" s="298" t="s">
        <v>1053</v>
      </c>
      <c r="E12" s="344" t="s">
        <v>1062</v>
      </c>
      <c r="F12" s="347" t="s">
        <v>1065</v>
      </c>
      <c r="G12" s="345" t="s">
        <v>1066</v>
      </c>
    </row>
    <row r="13" spans="2:12" ht="114.75" customHeight="1" x14ac:dyDescent="0.3">
      <c r="B13" s="341" t="str">
        <f>"VP. " &amp; ROW()-7</f>
        <v>VP. 6</v>
      </c>
      <c r="C13" s="376" t="s">
        <v>544</v>
      </c>
      <c r="D13" s="298" t="s">
        <v>1053</v>
      </c>
      <c r="E13" s="301" t="s">
        <v>1062</v>
      </c>
      <c r="F13" s="346" t="s">
        <v>1067</v>
      </c>
      <c r="G13" s="370" t="s">
        <v>1068</v>
      </c>
    </row>
    <row r="14" spans="2:12" ht="53.25" customHeight="1" x14ac:dyDescent="0.3">
      <c r="B14" s="323" t="str">
        <f t="shared" si="0"/>
        <v>VP. 7</v>
      </c>
      <c r="C14" s="376" t="s">
        <v>544</v>
      </c>
      <c r="D14" s="298" t="s">
        <v>1053</v>
      </c>
      <c r="E14" s="301" t="s">
        <v>1062</v>
      </c>
      <c r="F14" s="301" t="s">
        <v>1069</v>
      </c>
      <c r="G14" s="310">
        <v>21</v>
      </c>
    </row>
    <row r="15" spans="2:12" ht="72.75" customHeight="1" x14ac:dyDescent="0.3">
      <c r="B15" s="341" t="str">
        <f>"VP. " &amp; ROW()-7</f>
        <v>VP. 8</v>
      </c>
      <c r="C15" s="376" t="s">
        <v>544</v>
      </c>
      <c r="D15" s="298" t="s">
        <v>1053</v>
      </c>
      <c r="E15" s="301" t="s">
        <v>1062</v>
      </c>
      <c r="F15" s="301" t="s">
        <v>1070</v>
      </c>
      <c r="G15" s="343" t="s">
        <v>1071</v>
      </c>
    </row>
    <row r="16" spans="2:12" ht="61.5" customHeight="1" x14ac:dyDescent="0.3">
      <c r="B16" s="323" t="str">
        <f t="shared" si="0"/>
        <v>VP. 9</v>
      </c>
      <c r="C16" s="376" t="s">
        <v>548</v>
      </c>
      <c r="D16" s="298" t="s">
        <v>1053</v>
      </c>
      <c r="E16" s="301" t="s">
        <v>1072</v>
      </c>
      <c r="F16" s="301" t="s">
        <v>1073</v>
      </c>
      <c r="G16" s="310">
        <v>22</v>
      </c>
    </row>
    <row r="17" spans="2:7" ht="69" customHeight="1" x14ac:dyDescent="0.3">
      <c r="B17" s="323" t="str">
        <f t="shared" si="0"/>
        <v>VP. 10</v>
      </c>
      <c r="C17" s="376" t="s">
        <v>544</v>
      </c>
      <c r="D17" s="348" t="s">
        <v>1053</v>
      </c>
      <c r="E17" s="301" t="s">
        <v>1072</v>
      </c>
      <c r="F17" s="339" t="s">
        <v>1074</v>
      </c>
      <c r="G17" s="311">
        <v>23</v>
      </c>
    </row>
    <row r="18" spans="2:7" ht="87.75" customHeight="1" x14ac:dyDescent="0.3">
      <c r="B18" s="323" t="str">
        <f t="shared" si="0"/>
        <v>VP. 11</v>
      </c>
      <c r="C18" s="376" t="s">
        <v>548</v>
      </c>
      <c r="D18" s="348" t="s">
        <v>1053</v>
      </c>
      <c r="E18" s="301" t="s">
        <v>1072</v>
      </c>
      <c r="F18" s="295" t="s">
        <v>1075</v>
      </c>
      <c r="G18" s="311">
        <v>24</v>
      </c>
    </row>
    <row r="19" spans="2:7" ht="52.5" customHeight="1" x14ac:dyDescent="0.3">
      <c r="B19" s="341" t="str">
        <f>"VP. " &amp; ROW()-7</f>
        <v>VP. 12</v>
      </c>
      <c r="C19" s="376" t="s">
        <v>548</v>
      </c>
      <c r="D19" s="348" t="s">
        <v>1053</v>
      </c>
      <c r="E19" s="301" t="s">
        <v>1072</v>
      </c>
      <c r="F19" s="352" t="s">
        <v>1076</v>
      </c>
      <c r="G19" s="354" t="s">
        <v>1077</v>
      </c>
    </row>
    <row r="20" spans="2:7" ht="52.5" customHeight="1" x14ac:dyDescent="0.3">
      <c r="B20" s="341" t="str">
        <f>"VP. " &amp; ROW()-7</f>
        <v>VP. 13</v>
      </c>
      <c r="C20" s="376" t="s">
        <v>548</v>
      </c>
      <c r="D20" s="348" t="s">
        <v>1053</v>
      </c>
      <c r="E20" s="301" t="s">
        <v>1072</v>
      </c>
      <c r="F20" s="352" t="s">
        <v>1078</v>
      </c>
      <c r="G20" s="354" t="s">
        <v>1079</v>
      </c>
    </row>
    <row r="21" spans="2:7" ht="51.75" customHeight="1" x14ac:dyDescent="0.3">
      <c r="B21" s="341" t="str">
        <f>"VP. " &amp; ROW()-7</f>
        <v>VP. 14</v>
      </c>
      <c r="C21" s="376" t="s">
        <v>548</v>
      </c>
      <c r="D21" s="348" t="s">
        <v>1053</v>
      </c>
      <c r="E21" s="301" t="s">
        <v>1072</v>
      </c>
      <c r="F21" s="353" t="s">
        <v>1080</v>
      </c>
      <c r="G21" s="354" t="s">
        <v>1081</v>
      </c>
    </row>
    <row r="22" spans="2:7" ht="37.5" customHeight="1" x14ac:dyDescent="0.3">
      <c r="B22" s="341" t="str">
        <f>"VP. " &amp; ROW()-7</f>
        <v>VP. 15</v>
      </c>
      <c r="C22" s="376" t="s">
        <v>548</v>
      </c>
      <c r="D22" s="348" t="s">
        <v>1053</v>
      </c>
      <c r="E22" s="356" t="s">
        <v>1072</v>
      </c>
      <c r="F22" s="353" t="s">
        <v>1082</v>
      </c>
      <c r="G22" s="354" t="s">
        <v>1083</v>
      </c>
    </row>
    <row r="23" spans="2:7" ht="127.5" customHeight="1" x14ac:dyDescent="0.3">
      <c r="B23" s="323" t="str">
        <f t="shared" si="0"/>
        <v>VP. 16</v>
      </c>
      <c r="C23" s="377" t="s">
        <v>1084</v>
      </c>
      <c r="D23" s="355" t="s">
        <v>1053</v>
      </c>
      <c r="E23" s="357" t="s">
        <v>1085</v>
      </c>
      <c r="F23" s="351" t="s">
        <v>1086</v>
      </c>
      <c r="G23" s="309">
        <v>25</v>
      </c>
    </row>
    <row r="24" spans="2:7" ht="57" customHeight="1" x14ac:dyDescent="0.3">
      <c r="B24" s="341" t="str">
        <f t="shared" ref="B24:B31" si="1">"VP. " &amp; ROW()-7</f>
        <v>VP. 17</v>
      </c>
      <c r="C24" s="352" t="s">
        <v>1084</v>
      </c>
      <c r="D24" s="350" t="s">
        <v>1087</v>
      </c>
      <c r="E24" s="357" t="s">
        <v>1085</v>
      </c>
      <c r="F24" s="358" t="s">
        <v>1088</v>
      </c>
      <c r="G24" s="354" t="s">
        <v>1089</v>
      </c>
    </row>
    <row r="25" spans="2:7" ht="41.25" customHeight="1" x14ac:dyDescent="0.3">
      <c r="B25" s="341" t="str">
        <f t="shared" si="1"/>
        <v>VP. 18</v>
      </c>
      <c r="C25" s="352" t="s">
        <v>1084</v>
      </c>
      <c r="D25" s="350" t="s">
        <v>1087</v>
      </c>
      <c r="E25" s="357" t="s">
        <v>1085</v>
      </c>
      <c r="F25" s="358" t="s">
        <v>1090</v>
      </c>
      <c r="G25" s="354" t="s">
        <v>1091</v>
      </c>
    </row>
    <row r="26" spans="2:7" ht="41.25" customHeight="1" x14ac:dyDescent="0.3">
      <c r="B26" s="341" t="str">
        <f t="shared" si="1"/>
        <v>VP. 19</v>
      </c>
      <c r="C26" s="352" t="s">
        <v>1084</v>
      </c>
      <c r="D26" s="350" t="s">
        <v>1087</v>
      </c>
      <c r="E26" s="357" t="s">
        <v>1085</v>
      </c>
      <c r="F26" s="358" t="s">
        <v>1092</v>
      </c>
      <c r="G26" s="354" t="s">
        <v>1093</v>
      </c>
    </row>
    <row r="27" spans="2:7" ht="41.25" customHeight="1" x14ac:dyDescent="0.3">
      <c r="B27" s="341" t="str">
        <f t="shared" ref="B27:B29" si="2">"VP. " &amp; ROW()-7</f>
        <v>VP. 20</v>
      </c>
      <c r="C27" s="352" t="s">
        <v>1084</v>
      </c>
      <c r="D27" s="350" t="s">
        <v>1087</v>
      </c>
      <c r="E27" s="357" t="s">
        <v>1085</v>
      </c>
      <c r="F27" s="358" t="s">
        <v>1094</v>
      </c>
      <c r="G27" s="354" t="s">
        <v>1095</v>
      </c>
    </row>
    <row r="28" spans="2:7" ht="41.25" customHeight="1" x14ac:dyDescent="0.3">
      <c r="B28" s="341" t="str">
        <f t="shared" si="2"/>
        <v>VP. 21</v>
      </c>
      <c r="C28" s="352" t="s">
        <v>1084</v>
      </c>
      <c r="D28" s="350" t="s">
        <v>1087</v>
      </c>
      <c r="E28" s="357" t="s">
        <v>1085</v>
      </c>
      <c r="F28" s="358" t="s">
        <v>1096</v>
      </c>
      <c r="G28" s="321" t="s">
        <v>1097</v>
      </c>
    </row>
    <row r="29" spans="2:7" ht="41.25" customHeight="1" x14ac:dyDescent="0.3">
      <c r="B29" s="341" t="str">
        <f t="shared" si="2"/>
        <v>VP. 22</v>
      </c>
      <c r="C29" s="352" t="s">
        <v>1084</v>
      </c>
      <c r="D29" s="350" t="s">
        <v>1087</v>
      </c>
      <c r="E29" s="357" t="s">
        <v>1085</v>
      </c>
      <c r="F29" s="358" t="s">
        <v>1098</v>
      </c>
      <c r="G29" s="321" t="s">
        <v>1099</v>
      </c>
    </row>
    <row r="30" spans="2:7" ht="33.75" customHeight="1" x14ac:dyDescent="0.3">
      <c r="B30" s="341" t="str">
        <f t="shared" si="1"/>
        <v>VP. 23</v>
      </c>
      <c r="C30" s="352" t="s">
        <v>1100</v>
      </c>
      <c r="D30" s="350" t="s">
        <v>1087</v>
      </c>
      <c r="E30" s="357" t="s">
        <v>1085</v>
      </c>
      <c r="F30" s="358" t="s">
        <v>1101</v>
      </c>
      <c r="G30" s="321" t="s">
        <v>1102</v>
      </c>
    </row>
    <row r="31" spans="2:7" ht="45.75" customHeight="1" x14ac:dyDescent="0.3">
      <c r="B31" s="341" t="str">
        <f t="shared" si="1"/>
        <v>VP. 24</v>
      </c>
      <c r="C31" s="352" t="s">
        <v>1084</v>
      </c>
      <c r="D31" s="350" t="s">
        <v>1087</v>
      </c>
      <c r="E31" s="357" t="s">
        <v>1085</v>
      </c>
      <c r="F31" s="358" t="s">
        <v>1103</v>
      </c>
      <c r="G31" s="354" t="s">
        <v>1104</v>
      </c>
    </row>
    <row r="32" spans="2:7" ht="45.75" customHeight="1" x14ac:dyDescent="0.3">
      <c r="B32" s="341" t="str">
        <f>"VP. " &amp; ROW()-7</f>
        <v>VP. 25</v>
      </c>
      <c r="C32" s="352" t="s">
        <v>1084</v>
      </c>
      <c r="D32" s="350" t="s">
        <v>1087</v>
      </c>
      <c r="E32" s="357" t="s">
        <v>1085</v>
      </c>
      <c r="F32" s="358" t="s">
        <v>1105</v>
      </c>
      <c r="G32" s="354" t="s">
        <v>1106</v>
      </c>
    </row>
    <row r="33" spans="2:7" ht="45.75" customHeight="1" x14ac:dyDescent="0.3">
      <c r="B33" s="341" t="str">
        <f>"VP. " &amp; ROW()-7</f>
        <v>VP. 26</v>
      </c>
      <c r="C33" s="352" t="s">
        <v>1084</v>
      </c>
      <c r="D33" s="350" t="s">
        <v>1087</v>
      </c>
      <c r="E33" s="357" t="s">
        <v>1085</v>
      </c>
      <c r="F33" s="358" t="s">
        <v>1107</v>
      </c>
      <c r="G33" s="354" t="s">
        <v>1108</v>
      </c>
    </row>
    <row r="34" spans="2:7" ht="45.75" customHeight="1" x14ac:dyDescent="0.3">
      <c r="B34" s="341" t="str">
        <f>"VP. " &amp; ROW()-7</f>
        <v>VP. 27</v>
      </c>
      <c r="C34" s="352" t="s">
        <v>1084</v>
      </c>
      <c r="D34" s="350" t="s">
        <v>1087</v>
      </c>
      <c r="E34" s="357" t="s">
        <v>1085</v>
      </c>
      <c r="F34" s="358" t="s">
        <v>1109</v>
      </c>
      <c r="G34" s="354" t="s">
        <v>1110</v>
      </c>
    </row>
    <row r="35" spans="2:7" ht="45.75" customHeight="1" x14ac:dyDescent="0.3">
      <c r="B35" s="341" t="str">
        <f>"VP. " &amp; ROW()-7</f>
        <v>VP. 28</v>
      </c>
      <c r="C35" s="352" t="s">
        <v>1084</v>
      </c>
      <c r="D35" s="350" t="s">
        <v>1087</v>
      </c>
      <c r="E35" s="357" t="s">
        <v>1085</v>
      </c>
      <c r="F35" s="358" t="s">
        <v>1111</v>
      </c>
      <c r="G35" s="354" t="s">
        <v>1112</v>
      </c>
    </row>
    <row r="36" spans="2:7" ht="45.75" customHeight="1" x14ac:dyDescent="0.3">
      <c r="B36" s="341" t="str">
        <f>"VP. " &amp; ROW()-7</f>
        <v>VP. 29</v>
      </c>
      <c r="C36" s="352" t="s">
        <v>1084</v>
      </c>
      <c r="D36" s="350" t="s">
        <v>1087</v>
      </c>
      <c r="E36" s="357" t="s">
        <v>1085</v>
      </c>
      <c r="F36" s="358" t="s">
        <v>1113</v>
      </c>
      <c r="G36" s="354" t="s">
        <v>1114</v>
      </c>
    </row>
    <row r="37" spans="2:7" ht="42.75" customHeight="1" x14ac:dyDescent="0.3">
      <c r="B37" s="341" t="str">
        <f t="shared" ref="B37:B44" si="3">"VP. " &amp; ROW()-7</f>
        <v>VP. 30</v>
      </c>
      <c r="C37" s="352" t="s">
        <v>1084</v>
      </c>
      <c r="D37" s="350" t="s">
        <v>1087</v>
      </c>
      <c r="E37" s="357" t="s">
        <v>1085</v>
      </c>
      <c r="F37" s="360" t="s">
        <v>1115</v>
      </c>
      <c r="G37" s="362" t="s">
        <v>1116</v>
      </c>
    </row>
    <row r="38" spans="2:7" ht="42.75" customHeight="1" x14ac:dyDescent="0.3">
      <c r="B38" s="341" t="str">
        <f t="shared" si="3"/>
        <v>VP. 31</v>
      </c>
      <c r="C38" s="352" t="s">
        <v>1084</v>
      </c>
      <c r="D38" s="350" t="s">
        <v>1087</v>
      </c>
      <c r="E38" s="357" t="s">
        <v>1085</v>
      </c>
      <c r="F38" s="361" t="s">
        <v>1117</v>
      </c>
      <c r="G38" s="321" t="s">
        <v>1118</v>
      </c>
    </row>
    <row r="39" spans="2:7" ht="45.75" customHeight="1" x14ac:dyDescent="0.3">
      <c r="B39" s="341" t="str">
        <f t="shared" si="3"/>
        <v>VP. 32</v>
      </c>
      <c r="C39" s="352" t="s">
        <v>1084</v>
      </c>
      <c r="D39" s="350" t="s">
        <v>1087</v>
      </c>
      <c r="E39" s="357" t="s">
        <v>1085</v>
      </c>
      <c r="F39" s="361" t="s">
        <v>1119</v>
      </c>
      <c r="G39" s="321" t="s">
        <v>1120</v>
      </c>
    </row>
    <row r="40" spans="2:7" ht="45.75" customHeight="1" x14ac:dyDescent="0.3">
      <c r="B40" s="341" t="str">
        <f t="shared" si="3"/>
        <v>VP. 33</v>
      </c>
      <c r="C40" s="352" t="s">
        <v>1084</v>
      </c>
      <c r="D40" s="350" t="s">
        <v>1087</v>
      </c>
      <c r="E40" s="357" t="s">
        <v>1085</v>
      </c>
      <c r="F40" s="361" t="s">
        <v>1121</v>
      </c>
      <c r="G40" s="321" t="s">
        <v>1122</v>
      </c>
    </row>
    <row r="41" spans="2:7" ht="48.75" customHeight="1" x14ac:dyDescent="0.3">
      <c r="B41" s="341" t="str">
        <f t="shared" si="3"/>
        <v>VP. 34</v>
      </c>
      <c r="C41" s="352" t="s">
        <v>1084</v>
      </c>
      <c r="D41" s="350" t="s">
        <v>1087</v>
      </c>
      <c r="E41" s="357" t="s">
        <v>1085</v>
      </c>
      <c r="F41" s="359" t="s">
        <v>1123</v>
      </c>
      <c r="G41" s="321" t="s">
        <v>1124</v>
      </c>
    </row>
    <row r="42" spans="2:7" ht="62.25" customHeight="1" x14ac:dyDescent="0.3">
      <c r="B42" s="341" t="str">
        <f t="shared" si="3"/>
        <v>VP. 35</v>
      </c>
      <c r="C42" s="352" t="s">
        <v>1084</v>
      </c>
      <c r="D42" s="350" t="s">
        <v>1087</v>
      </c>
      <c r="E42" s="357" t="s">
        <v>1085</v>
      </c>
      <c r="F42" s="359" t="s">
        <v>1125</v>
      </c>
      <c r="G42" s="321" t="s">
        <v>1126</v>
      </c>
    </row>
    <row r="43" spans="2:7" ht="45.75" customHeight="1" x14ac:dyDescent="0.3">
      <c r="B43" s="341" t="str">
        <f t="shared" si="3"/>
        <v>VP. 36</v>
      </c>
      <c r="C43" s="352" t="s">
        <v>1084</v>
      </c>
      <c r="D43" s="350" t="s">
        <v>1087</v>
      </c>
      <c r="E43" s="357" t="s">
        <v>1085</v>
      </c>
      <c r="F43" s="359" t="s">
        <v>1127</v>
      </c>
      <c r="G43" s="321" t="s">
        <v>1128</v>
      </c>
    </row>
    <row r="44" spans="2:7" ht="63.75" customHeight="1" x14ac:dyDescent="0.3">
      <c r="B44" s="341" t="str">
        <f t="shared" si="3"/>
        <v>VP. 37</v>
      </c>
      <c r="C44" s="352" t="s">
        <v>1084</v>
      </c>
      <c r="D44" s="350" t="s">
        <v>1087</v>
      </c>
      <c r="E44" s="357" t="s">
        <v>1085</v>
      </c>
      <c r="F44" s="359" t="s">
        <v>1129</v>
      </c>
      <c r="G44" s="321" t="s">
        <v>1130</v>
      </c>
    </row>
    <row r="45" spans="2:7" ht="49.5" customHeight="1" x14ac:dyDescent="0.3">
      <c r="B45" s="341" t="str">
        <f>"VP. " &amp; ROW()-7</f>
        <v>VP. 38</v>
      </c>
      <c r="C45" s="352" t="s">
        <v>1084</v>
      </c>
      <c r="D45" s="350" t="s">
        <v>1087</v>
      </c>
      <c r="E45" s="366" t="s">
        <v>1085</v>
      </c>
      <c r="F45" s="359" t="s">
        <v>1131</v>
      </c>
      <c r="G45" s="321" t="s">
        <v>1132</v>
      </c>
    </row>
    <row r="46" spans="2:7" ht="56.25" customHeight="1" x14ac:dyDescent="0.3">
      <c r="B46" s="341" t="str">
        <f>"VP. " &amp; ROW()-7</f>
        <v>VP. 39</v>
      </c>
      <c r="C46" s="352" t="s">
        <v>1084</v>
      </c>
      <c r="D46" s="350" t="s">
        <v>1087</v>
      </c>
      <c r="E46" s="366" t="s">
        <v>1085</v>
      </c>
      <c r="F46" s="359" t="s">
        <v>1133</v>
      </c>
      <c r="G46" s="321" t="s">
        <v>1134</v>
      </c>
    </row>
    <row r="47" spans="2:7" ht="56.25" customHeight="1" x14ac:dyDescent="0.3">
      <c r="B47" s="341" t="str">
        <f>"VP. " &amp; ROW()-7</f>
        <v>VP. 40</v>
      </c>
      <c r="C47" s="352" t="s">
        <v>1084</v>
      </c>
      <c r="D47" s="350" t="s">
        <v>1087</v>
      </c>
      <c r="E47" s="366" t="s">
        <v>1085</v>
      </c>
      <c r="F47" s="359" t="s">
        <v>1135</v>
      </c>
      <c r="G47" s="321" t="s">
        <v>1136</v>
      </c>
    </row>
    <row r="48" spans="2:7" ht="56.25" customHeight="1" x14ac:dyDescent="0.3">
      <c r="B48" s="341" t="str">
        <f>"VP. " &amp; ROW()-7</f>
        <v>VP. 41</v>
      </c>
      <c r="C48" s="352" t="s">
        <v>1084</v>
      </c>
      <c r="D48" s="350" t="s">
        <v>1087</v>
      </c>
      <c r="E48" s="367" t="s">
        <v>1085</v>
      </c>
      <c r="F48" s="360" t="s">
        <v>1137</v>
      </c>
      <c r="G48" s="364" t="s">
        <v>1138</v>
      </c>
    </row>
    <row r="49" spans="2:7" ht="56.25" customHeight="1" x14ac:dyDescent="0.3">
      <c r="B49" s="341" t="str">
        <f>"VP. " &amp; ROW()-7</f>
        <v>VP. 42</v>
      </c>
      <c r="C49" s="352" t="s">
        <v>1100</v>
      </c>
      <c r="D49" s="350" t="s">
        <v>1087</v>
      </c>
      <c r="E49" s="368" t="s">
        <v>1139</v>
      </c>
      <c r="F49" s="360" t="s">
        <v>1140</v>
      </c>
      <c r="G49" s="321" t="s">
        <v>1141</v>
      </c>
    </row>
    <row r="50" spans="2:7" ht="56.25" customHeight="1" x14ac:dyDescent="0.3">
      <c r="B50" s="341" t="str">
        <f t="shared" ref="B50:B51" si="4">"VP. " &amp; ROW()-7</f>
        <v>VP. 43</v>
      </c>
      <c r="C50" s="352" t="s">
        <v>1100</v>
      </c>
      <c r="D50" s="350" t="s">
        <v>1087</v>
      </c>
      <c r="E50" s="368" t="s">
        <v>1139</v>
      </c>
      <c r="F50" s="363" t="s">
        <v>1142</v>
      </c>
      <c r="G50" s="321" t="s">
        <v>1143</v>
      </c>
    </row>
    <row r="51" spans="2:7" ht="115.5" customHeight="1" x14ac:dyDescent="0.3">
      <c r="B51" s="341" t="str">
        <f t="shared" si="4"/>
        <v>VP. 44</v>
      </c>
      <c r="C51" s="352" t="s">
        <v>1084</v>
      </c>
      <c r="D51" s="350" t="s">
        <v>1087</v>
      </c>
      <c r="E51" s="368" t="s">
        <v>1139</v>
      </c>
      <c r="F51" s="363" t="s">
        <v>1144</v>
      </c>
      <c r="G51" s="365" t="s">
        <v>1145</v>
      </c>
    </row>
    <row r="52" spans="2:7" ht="96.75" customHeight="1" x14ac:dyDescent="0.3">
      <c r="B52" s="323" t="str">
        <f t="shared" si="0"/>
        <v>VP. 45</v>
      </c>
      <c r="C52" s="378" t="s">
        <v>548</v>
      </c>
      <c r="D52" s="298" t="s">
        <v>1053</v>
      </c>
      <c r="E52" s="301" t="s">
        <v>1146</v>
      </c>
      <c r="F52" s="302" t="s">
        <v>1147</v>
      </c>
      <c r="G52" s="310">
        <v>27</v>
      </c>
    </row>
    <row r="53" spans="2:7" ht="54" customHeight="1" x14ac:dyDescent="0.3">
      <c r="B53" s="323" t="str">
        <f t="shared" si="0"/>
        <v>VP. 46</v>
      </c>
      <c r="C53" s="379" t="s">
        <v>552</v>
      </c>
      <c r="D53" s="298" t="s">
        <v>1053</v>
      </c>
      <c r="E53" s="369" t="s">
        <v>1148</v>
      </c>
      <c r="F53" s="301" t="s">
        <v>1149</v>
      </c>
      <c r="G53" s="309">
        <v>28</v>
      </c>
    </row>
    <row r="54" spans="2:7" ht="57" customHeight="1" x14ac:dyDescent="0.3">
      <c r="B54" s="341" t="str">
        <f>"VP. " &amp; ROW()-7</f>
        <v>VP. 47</v>
      </c>
      <c r="C54" s="376" t="s">
        <v>552</v>
      </c>
      <c r="D54" s="301" t="s">
        <v>1087</v>
      </c>
      <c r="E54" s="301" t="s">
        <v>1148</v>
      </c>
      <c r="F54" s="301" t="s">
        <v>1150</v>
      </c>
      <c r="G54" s="370" t="s">
        <v>1151</v>
      </c>
    </row>
    <row r="55" spans="2:7" ht="51" customHeight="1" x14ac:dyDescent="0.3">
      <c r="B55" s="323" t="str">
        <f t="shared" si="0"/>
        <v>VP. 48</v>
      </c>
      <c r="C55" s="376" t="s">
        <v>548</v>
      </c>
      <c r="D55" s="298" t="s">
        <v>1087</v>
      </c>
      <c r="E55" s="369" t="s">
        <v>1152</v>
      </c>
      <c r="F55" s="301" t="s">
        <v>1153</v>
      </c>
      <c r="G55" s="310" t="s">
        <v>1154</v>
      </c>
    </row>
    <row r="56" spans="2:7" ht="87.75" customHeight="1" x14ac:dyDescent="0.3">
      <c r="B56" s="323" t="str">
        <f t="shared" si="0"/>
        <v>VP. 49</v>
      </c>
      <c r="C56" s="377" t="s">
        <v>1155</v>
      </c>
      <c r="D56" s="298" t="s">
        <v>1087</v>
      </c>
      <c r="E56" s="301" t="s">
        <v>1156</v>
      </c>
      <c r="F56" s="301" t="s">
        <v>1157</v>
      </c>
      <c r="G56" s="310" t="s">
        <v>1158</v>
      </c>
    </row>
    <row r="57" spans="2:7" ht="90.75" customHeight="1" x14ac:dyDescent="0.3">
      <c r="B57" s="323" t="str">
        <f t="shared" si="0"/>
        <v>VP. 50</v>
      </c>
      <c r="C57" s="376" t="s">
        <v>558</v>
      </c>
      <c r="D57" s="298" t="s">
        <v>1053</v>
      </c>
      <c r="E57" s="301" t="s">
        <v>1159</v>
      </c>
      <c r="F57" s="301" t="s">
        <v>1160</v>
      </c>
      <c r="G57" s="310">
        <v>32</v>
      </c>
    </row>
    <row r="58" spans="2:7" ht="33.75" customHeight="1" x14ac:dyDescent="0.3">
      <c r="B58" s="341" t="str">
        <f t="shared" ref="B58:B63" si="5">"VP. " &amp; ROW()-7</f>
        <v>VP. 51</v>
      </c>
      <c r="C58" s="376" t="s">
        <v>558</v>
      </c>
      <c r="D58" s="298" t="s">
        <v>1053</v>
      </c>
      <c r="E58" s="301" t="s">
        <v>1159</v>
      </c>
      <c r="F58" s="301" t="s">
        <v>1161</v>
      </c>
      <c r="G58" s="343">
        <v>33</v>
      </c>
    </row>
    <row r="59" spans="2:7" ht="68.25" customHeight="1" x14ac:dyDescent="0.3">
      <c r="B59" s="341" t="str">
        <f t="shared" si="5"/>
        <v>VP. 52</v>
      </c>
      <c r="C59" s="376" t="s">
        <v>558</v>
      </c>
      <c r="D59" s="298" t="s">
        <v>1053</v>
      </c>
      <c r="E59" s="301" t="s">
        <v>1159</v>
      </c>
      <c r="F59" s="301" t="s">
        <v>1162</v>
      </c>
      <c r="G59" s="370" t="s">
        <v>1163</v>
      </c>
    </row>
    <row r="60" spans="2:7" ht="32.25" customHeight="1" x14ac:dyDescent="0.3">
      <c r="B60" s="341" t="str">
        <f t="shared" si="5"/>
        <v>VP. 53</v>
      </c>
      <c r="C60" s="376" t="s">
        <v>558</v>
      </c>
      <c r="D60" s="298" t="s">
        <v>1053</v>
      </c>
      <c r="E60" s="301" t="s">
        <v>1159</v>
      </c>
      <c r="F60" s="301" t="s">
        <v>1164</v>
      </c>
      <c r="G60" s="343">
        <v>35</v>
      </c>
    </row>
    <row r="61" spans="2:7" ht="87.75" customHeight="1" x14ac:dyDescent="0.3">
      <c r="B61" s="341" t="str">
        <f t="shared" si="5"/>
        <v>VP. 54</v>
      </c>
      <c r="C61" s="376" t="s">
        <v>558</v>
      </c>
      <c r="D61" s="298" t="s">
        <v>1053</v>
      </c>
      <c r="E61" s="301" t="s">
        <v>1159</v>
      </c>
      <c r="F61" s="301" t="s">
        <v>1165</v>
      </c>
      <c r="G61" s="370" t="s">
        <v>1166</v>
      </c>
    </row>
    <row r="62" spans="2:7" ht="32.25" customHeight="1" x14ac:dyDescent="0.3">
      <c r="B62" s="341" t="str">
        <f t="shared" si="5"/>
        <v>VP. 55</v>
      </c>
      <c r="C62" s="376" t="s">
        <v>558</v>
      </c>
      <c r="D62" s="298" t="s">
        <v>1053</v>
      </c>
      <c r="E62" s="301" t="s">
        <v>1159</v>
      </c>
      <c r="F62" s="301" t="s">
        <v>1167</v>
      </c>
      <c r="G62" s="343">
        <v>39</v>
      </c>
    </row>
    <row r="63" spans="2:7" ht="112.5" customHeight="1" x14ac:dyDescent="0.3">
      <c r="B63" s="341" t="str">
        <f t="shared" si="5"/>
        <v>VP. 56</v>
      </c>
      <c r="C63" s="377" t="s">
        <v>1084</v>
      </c>
      <c r="D63" s="298" t="s">
        <v>1053</v>
      </c>
      <c r="E63" s="301" t="s">
        <v>1168</v>
      </c>
      <c r="F63" s="301" t="s">
        <v>1169</v>
      </c>
      <c r="G63" s="343">
        <v>40</v>
      </c>
    </row>
    <row r="64" spans="2:7" ht="44.25" customHeight="1" x14ac:dyDescent="0.3">
      <c r="B64" s="323" t="str">
        <f t="shared" si="0"/>
        <v>VP. 57</v>
      </c>
      <c r="C64" s="377" t="s">
        <v>1084</v>
      </c>
      <c r="D64" s="298" t="s">
        <v>1053</v>
      </c>
      <c r="E64" s="301" t="s">
        <v>1168</v>
      </c>
      <c r="F64" s="295" t="s">
        <v>1170</v>
      </c>
      <c r="G64" s="312">
        <v>41</v>
      </c>
    </row>
    <row r="65" spans="2:7" ht="53.25" customHeight="1" x14ac:dyDescent="0.3">
      <c r="B65" s="323" t="str">
        <f t="shared" si="0"/>
        <v>VP. 58</v>
      </c>
      <c r="C65" s="377" t="s">
        <v>1084</v>
      </c>
      <c r="D65" s="319" t="s">
        <v>1053</v>
      </c>
      <c r="E65" s="303" t="s">
        <v>1171</v>
      </c>
      <c r="F65" s="303" t="s">
        <v>1172</v>
      </c>
      <c r="G65" s="315">
        <v>42</v>
      </c>
    </row>
    <row r="66" spans="2:7" ht="53.25" customHeight="1" x14ac:dyDescent="0.3">
      <c r="B66" s="323" t="str">
        <f t="shared" si="0"/>
        <v>VP. 59</v>
      </c>
      <c r="C66" s="377" t="s">
        <v>1084</v>
      </c>
      <c r="D66" s="298" t="s">
        <v>1053</v>
      </c>
      <c r="E66" s="303" t="s">
        <v>1171</v>
      </c>
      <c r="F66" s="301" t="s">
        <v>1173</v>
      </c>
      <c r="G66" s="310">
        <v>43</v>
      </c>
    </row>
    <row r="67" spans="2:7" ht="87.75" customHeight="1" x14ac:dyDescent="0.3">
      <c r="B67" s="323" t="str">
        <f t="shared" si="0"/>
        <v>VP. 60</v>
      </c>
      <c r="C67" s="377" t="s">
        <v>611</v>
      </c>
      <c r="D67" s="298" t="s">
        <v>1053</v>
      </c>
      <c r="E67" s="303" t="s">
        <v>1171</v>
      </c>
      <c r="F67" s="301" t="s">
        <v>1174</v>
      </c>
      <c r="G67" s="310">
        <v>44</v>
      </c>
    </row>
    <row r="68" spans="2:7" ht="99" customHeight="1" x14ac:dyDescent="0.3">
      <c r="B68" s="323" t="str">
        <f t="shared" si="0"/>
        <v>VP. 61</v>
      </c>
      <c r="C68" s="377" t="s">
        <v>1084</v>
      </c>
      <c r="D68" s="298" t="s">
        <v>1053</v>
      </c>
      <c r="E68" s="301" t="s">
        <v>1175</v>
      </c>
      <c r="F68" s="301" t="s">
        <v>1176</v>
      </c>
      <c r="G68" s="310">
        <v>45</v>
      </c>
    </row>
    <row r="69" spans="2:7" ht="54" customHeight="1" x14ac:dyDescent="0.3">
      <c r="B69" s="323" t="str">
        <f t="shared" si="0"/>
        <v>VP. 62</v>
      </c>
      <c r="C69" s="377" t="s">
        <v>1084</v>
      </c>
      <c r="D69" s="298" t="s">
        <v>1053</v>
      </c>
      <c r="E69" s="301" t="s">
        <v>1175</v>
      </c>
      <c r="F69" s="339" t="s">
        <v>1177</v>
      </c>
      <c r="G69" s="310">
        <v>46</v>
      </c>
    </row>
    <row r="70" spans="2:7" ht="48" customHeight="1" x14ac:dyDescent="0.3">
      <c r="B70" s="323" t="str">
        <f t="shared" si="0"/>
        <v>VP. 63</v>
      </c>
      <c r="C70" s="376" t="s">
        <v>540</v>
      </c>
      <c r="D70" s="298" t="s">
        <v>1087</v>
      </c>
      <c r="E70" s="369" t="s">
        <v>1178</v>
      </c>
      <c r="F70" s="301" t="s">
        <v>1179</v>
      </c>
      <c r="G70" s="310" t="s">
        <v>1180</v>
      </c>
    </row>
    <row r="71" spans="2:7" ht="64.5" customHeight="1" x14ac:dyDescent="0.3">
      <c r="B71" s="323" t="str">
        <f t="shared" si="0"/>
        <v>VP. 64</v>
      </c>
      <c r="C71" s="377" t="s">
        <v>611</v>
      </c>
      <c r="D71" s="298" t="s">
        <v>1087</v>
      </c>
      <c r="E71" s="301" t="s">
        <v>1181</v>
      </c>
      <c r="F71" s="301" t="s">
        <v>1182</v>
      </c>
      <c r="G71" s="310" t="s">
        <v>1183</v>
      </c>
    </row>
    <row r="72" spans="2:7" ht="39.75" customHeight="1" x14ac:dyDescent="0.3">
      <c r="B72" s="323" t="str">
        <f t="shared" si="0"/>
        <v>VP. 65</v>
      </c>
      <c r="C72" s="377" t="s">
        <v>611</v>
      </c>
      <c r="D72" s="298" t="s">
        <v>1087</v>
      </c>
      <c r="E72" s="301" t="s">
        <v>1184</v>
      </c>
      <c r="F72" s="301" t="s">
        <v>1185</v>
      </c>
      <c r="G72" s="310" t="s">
        <v>1186</v>
      </c>
    </row>
    <row r="73" spans="2:7" ht="87.75" customHeight="1" x14ac:dyDescent="0.3">
      <c r="B73" s="323" t="str">
        <f t="shared" si="0"/>
        <v>VP. 66</v>
      </c>
      <c r="C73" s="377" t="s">
        <v>1155</v>
      </c>
      <c r="D73" s="298" t="s">
        <v>1087</v>
      </c>
      <c r="E73" s="301" t="s">
        <v>1187</v>
      </c>
      <c r="F73" s="301" t="s">
        <v>1188</v>
      </c>
      <c r="G73" s="310" t="s">
        <v>1189</v>
      </c>
    </row>
    <row r="74" spans="2:7" ht="87.75" customHeight="1" x14ac:dyDescent="0.3">
      <c r="B74" s="323" t="str">
        <f t="shared" si="0"/>
        <v>VP. 67</v>
      </c>
      <c r="C74" s="376" t="s">
        <v>540</v>
      </c>
      <c r="D74" s="298" t="s">
        <v>1087</v>
      </c>
      <c r="E74" s="369" t="s">
        <v>1178</v>
      </c>
      <c r="F74" s="301" t="s">
        <v>1190</v>
      </c>
      <c r="G74" s="310" t="s">
        <v>1191</v>
      </c>
    </row>
    <row r="75" spans="2:7" ht="24.75" customHeight="1" x14ac:dyDescent="0.3">
      <c r="B75" s="323" t="str">
        <f t="shared" si="0"/>
        <v>VP. 68</v>
      </c>
      <c r="C75" s="376" t="s">
        <v>540</v>
      </c>
      <c r="D75" s="298" t="s">
        <v>1087</v>
      </c>
      <c r="E75" s="301" t="s">
        <v>1178</v>
      </c>
      <c r="F75" s="301" t="s">
        <v>1192</v>
      </c>
      <c r="G75" s="310" t="s">
        <v>1193</v>
      </c>
    </row>
    <row r="76" spans="2:7" ht="36" customHeight="1" x14ac:dyDescent="0.3">
      <c r="B76" s="323" t="str">
        <f t="shared" si="0"/>
        <v>VP. 69</v>
      </c>
      <c r="C76" s="376" t="s">
        <v>540</v>
      </c>
      <c r="D76" s="298" t="s">
        <v>1087</v>
      </c>
      <c r="E76" s="369" t="s">
        <v>1178</v>
      </c>
      <c r="F76" s="301" t="s">
        <v>1194</v>
      </c>
      <c r="G76" s="310" t="s">
        <v>1195</v>
      </c>
    </row>
    <row r="77" spans="2:7" ht="56.25" customHeight="1" x14ac:dyDescent="0.3">
      <c r="B77" s="323" t="str">
        <f t="shared" si="0"/>
        <v>VP. 70</v>
      </c>
      <c r="C77" s="377" t="s">
        <v>1084</v>
      </c>
      <c r="D77" s="298" t="s">
        <v>1087</v>
      </c>
      <c r="E77" s="340" t="s">
        <v>1196</v>
      </c>
      <c r="F77" s="295" t="s">
        <v>1197</v>
      </c>
      <c r="G77" s="312" t="s">
        <v>1198</v>
      </c>
    </row>
    <row r="78" spans="2:7" ht="46.5" customHeight="1" x14ac:dyDescent="0.3">
      <c r="B78" s="323" t="str">
        <f t="shared" si="0"/>
        <v>VP. 71</v>
      </c>
      <c r="C78" s="352" t="s">
        <v>1084</v>
      </c>
      <c r="D78" s="298" t="s">
        <v>1087</v>
      </c>
      <c r="E78" s="301" t="s">
        <v>1199</v>
      </c>
      <c r="F78" s="301" t="s">
        <v>1200</v>
      </c>
      <c r="G78" s="310" t="s">
        <v>1201</v>
      </c>
    </row>
    <row r="79" spans="2:7" ht="68.25" customHeight="1" x14ac:dyDescent="0.3">
      <c r="B79" s="323" t="str">
        <f t="shared" si="0"/>
        <v>VP. 72</v>
      </c>
      <c r="C79" s="378" t="s">
        <v>1155</v>
      </c>
      <c r="D79" s="298" t="s">
        <v>1087</v>
      </c>
      <c r="E79" s="301" t="s">
        <v>1178</v>
      </c>
      <c r="F79" s="301" t="s">
        <v>1202</v>
      </c>
      <c r="G79" s="310" t="s">
        <v>1203</v>
      </c>
    </row>
    <row r="80" spans="2:7" ht="39.75" customHeight="1" x14ac:dyDescent="0.3">
      <c r="B80" s="323" t="str">
        <f t="shared" si="0"/>
        <v>VP. 73</v>
      </c>
      <c r="C80" s="371" t="s">
        <v>1100</v>
      </c>
      <c r="D80" s="298" t="s">
        <v>1087</v>
      </c>
      <c r="E80" s="301" t="s">
        <v>1178</v>
      </c>
      <c r="F80" s="302" t="s">
        <v>1204</v>
      </c>
      <c r="G80" s="310" t="s">
        <v>1205</v>
      </c>
    </row>
    <row r="81" spans="1:7" ht="39.75" customHeight="1" x14ac:dyDescent="0.3">
      <c r="B81" s="323" t="str">
        <f>"VP. " &amp; ROW()-7</f>
        <v>VP. 74</v>
      </c>
      <c r="C81" s="374" t="s">
        <v>540</v>
      </c>
      <c r="D81" s="298" t="s">
        <v>1087</v>
      </c>
      <c r="E81" s="301" t="s">
        <v>1178</v>
      </c>
      <c r="F81" s="301" t="s">
        <v>1850</v>
      </c>
      <c r="G81" s="343" t="s">
        <v>1205</v>
      </c>
    </row>
    <row r="82" spans="1:7" ht="87.75" customHeight="1" x14ac:dyDescent="0.3">
      <c r="B82" s="323" t="str">
        <f t="shared" si="0"/>
        <v>VP. 75</v>
      </c>
      <c r="C82" s="380" t="s">
        <v>611</v>
      </c>
      <c r="D82" s="298" t="s">
        <v>1087</v>
      </c>
      <c r="E82" s="301" t="s">
        <v>1207</v>
      </c>
      <c r="F82" s="351" t="s">
        <v>1208</v>
      </c>
      <c r="G82" s="310" t="s">
        <v>1209</v>
      </c>
    </row>
    <row r="83" spans="1:7" ht="106.5" customHeight="1" x14ac:dyDescent="0.3">
      <c r="B83" s="323" t="str">
        <f t="shared" si="0"/>
        <v>VP. 76</v>
      </c>
      <c r="C83" s="377" t="s">
        <v>935</v>
      </c>
      <c r="D83" s="298" t="s">
        <v>1087</v>
      </c>
      <c r="E83" s="351" t="s">
        <v>1187</v>
      </c>
      <c r="F83" s="301" t="s">
        <v>1210</v>
      </c>
      <c r="G83" s="310" t="s">
        <v>1211</v>
      </c>
    </row>
    <row r="84" spans="1:7" ht="46.5" customHeight="1" x14ac:dyDescent="0.3">
      <c r="B84" s="323" t="str">
        <f t="shared" si="0"/>
        <v>VP. 77</v>
      </c>
      <c r="C84" s="377" t="s">
        <v>935</v>
      </c>
      <c r="D84" s="381" t="s">
        <v>1087</v>
      </c>
      <c r="E84" s="357" t="s">
        <v>1207</v>
      </c>
      <c r="F84" s="382" t="s">
        <v>1212</v>
      </c>
      <c r="G84" s="313" t="s">
        <v>1213</v>
      </c>
    </row>
    <row r="85" spans="1:7" ht="36.75" customHeight="1" x14ac:dyDescent="0.3">
      <c r="B85" s="323" t="str">
        <f t="shared" si="0"/>
        <v>VP. 78</v>
      </c>
      <c r="C85" s="377" t="s">
        <v>935</v>
      </c>
      <c r="D85" s="298" t="s">
        <v>1087</v>
      </c>
      <c r="E85" s="357" t="s">
        <v>1207</v>
      </c>
      <c r="F85" s="301" t="s">
        <v>1214</v>
      </c>
      <c r="G85" s="310" t="s">
        <v>1215</v>
      </c>
    </row>
    <row r="86" spans="1:7" ht="48" customHeight="1" x14ac:dyDescent="0.3">
      <c r="B86" s="323" t="str">
        <f t="shared" si="0"/>
        <v>VP. 79</v>
      </c>
      <c r="C86" s="377" t="s">
        <v>935</v>
      </c>
      <c r="D86" s="298" t="s">
        <v>1087</v>
      </c>
      <c r="E86" s="357" t="s">
        <v>1207</v>
      </c>
      <c r="F86" s="301" t="s">
        <v>1216</v>
      </c>
      <c r="G86" s="310" t="s">
        <v>1217</v>
      </c>
    </row>
    <row r="87" spans="1:7" ht="36" customHeight="1" x14ac:dyDescent="0.3">
      <c r="B87" s="323" t="str">
        <f t="shared" si="0"/>
        <v>VP. 80</v>
      </c>
      <c r="C87" s="377" t="s">
        <v>935</v>
      </c>
      <c r="D87" s="298" t="s">
        <v>1087</v>
      </c>
      <c r="E87" s="357" t="s">
        <v>1207</v>
      </c>
      <c r="F87" s="301" t="s">
        <v>1218</v>
      </c>
      <c r="G87" s="310" t="s">
        <v>1219</v>
      </c>
    </row>
    <row r="88" spans="1:7" ht="54" customHeight="1" x14ac:dyDescent="0.3">
      <c r="B88" s="323" t="str">
        <f t="shared" si="0"/>
        <v>VP. 81</v>
      </c>
      <c r="C88" s="377" t="s">
        <v>935</v>
      </c>
      <c r="D88" s="298" t="s">
        <v>1087</v>
      </c>
      <c r="E88" s="357" t="s">
        <v>1207</v>
      </c>
      <c r="F88" s="295" t="s">
        <v>1220</v>
      </c>
      <c r="G88" s="313" t="s">
        <v>1221</v>
      </c>
    </row>
    <row r="89" spans="1:7" ht="52.5" customHeight="1" x14ac:dyDescent="0.3">
      <c r="B89" s="323" t="str">
        <f t="shared" si="0"/>
        <v>VP. 82</v>
      </c>
      <c r="C89" s="377" t="s">
        <v>935</v>
      </c>
      <c r="D89" s="298" t="s">
        <v>1087</v>
      </c>
      <c r="E89" s="384" t="s">
        <v>1207</v>
      </c>
      <c r="F89" s="296" t="s">
        <v>1222</v>
      </c>
      <c r="G89" s="313" t="s">
        <v>1223</v>
      </c>
    </row>
    <row r="90" spans="1:7" ht="53.25" customHeight="1" x14ac:dyDescent="0.3">
      <c r="B90" s="323" t="str">
        <f t="shared" si="0"/>
        <v>VP. 83</v>
      </c>
      <c r="C90" s="377" t="s">
        <v>1155</v>
      </c>
      <c r="D90" s="383" t="s">
        <v>1087</v>
      </c>
      <c r="E90" s="357" t="s">
        <v>1181</v>
      </c>
      <c r="F90" s="351" t="s">
        <v>1224</v>
      </c>
      <c r="G90" s="310" t="s">
        <v>1225</v>
      </c>
    </row>
    <row r="91" spans="1:7" ht="40.5" customHeight="1" x14ac:dyDescent="0.3">
      <c r="B91" s="323" t="str">
        <f t="shared" si="0"/>
        <v>VP. 84</v>
      </c>
      <c r="C91" s="377" t="s">
        <v>611</v>
      </c>
      <c r="D91" s="298" t="s">
        <v>1087</v>
      </c>
      <c r="E91" s="369" t="s">
        <v>1207</v>
      </c>
      <c r="F91" s="301" t="s">
        <v>1226</v>
      </c>
      <c r="G91" s="310" t="s">
        <v>1227</v>
      </c>
    </row>
    <row r="92" spans="1:7" ht="50.25" customHeight="1" x14ac:dyDescent="0.3">
      <c r="B92" s="323" t="str">
        <f t="shared" si="0"/>
        <v>VP. 85</v>
      </c>
      <c r="C92" s="376"/>
      <c r="D92" s="383" t="s">
        <v>1087</v>
      </c>
      <c r="E92" s="357" t="s">
        <v>1139</v>
      </c>
      <c r="F92" s="297" t="s">
        <v>1228</v>
      </c>
      <c r="G92" s="310" t="s">
        <v>1229</v>
      </c>
    </row>
    <row r="93" spans="1:7" ht="87.75" customHeight="1" x14ac:dyDescent="0.3">
      <c r="A93" s="385"/>
      <c r="B93" s="386" t="str">
        <f t="shared" si="0"/>
        <v>VP. 86</v>
      </c>
      <c r="C93" s="387" t="s">
        <v>548</v>
      </c>
      <c r="D93" s="298" t="s">
        <v>1053</v>
      </c>
      <c r="E93" s="388" t="s">
        <v>1230</v>
      </c>
      <c r="F93" s="301" t="s">
        <v>1231</v>
      </c>
      <c r="G93" s="310">
        <v>48</v>
      </c>
    </row>
    <row r="94" spans="1:7" ht="87.75" customHeight="1" x14ac:dyDescent="0.3">
      <c r="B94" s="323" t="str">
        <f t="shared" si="0"/>
        <v>VP. 87</v>
      </c>
      <c r="C94" s="376" t="s">
        <v>548</v>
      </c>
      <c r="D94" s="298" t="s">
        <v>1053</v>
      </c>
      <c r="E94" s="339" t="s">
        <v>1230</v>
      </c>
      <c r="F94" s="295" t="s">
        <v>1232</v>
      </c>
      <c r="G94" s="310">
        <v>49</v>
      </c>
    </row>
    <row r="95" spans="1:7" ht="36.75" customHeight="1" x14ac:dyDescent="0.3">
      <c r="B95" s="323" t="str">
        <f t="shared" si="0"/>
        <v>VP. 88</v>
      </c>
      <c r="C95" s="376" t="s">
        <v>548</v>
      </c>
      <c r="D95" s="298" t="s">
        <v>1053</v>
      </c>
      <c r="E95" s="301" t="s">
        <v>1230</v>
      </c>
      <c r="F95" s="301" t="s">
        <v>1233</v>
      </c>
      <c r="G95" s="310">
        <v>51</v>
      </c>
    </row>
    <row r="96" spans="1:7" ht="65.25" customHeight="1" x14ac:dyDescent="0.3">
      <c r="B96" s="323" t="str">
        <f t="shared" si="0"/>
        <v>VP. 89</v>
      </c>
      <c r="C96" s="376" t="s">
        <v>544</v>
      </c>
      <c r="D96" s="298" t="s">
        <v>1053</v>
      </c>
      <c r="E96" s="301" t="s">
        <v>1234</v>
      </c>
      <c r="F96" s="301" t="s">
        <v>1235</v>
      </c>
      <c r="G96" s="310">
        <v>52</v>
      </c>
    </row>
    <row r="97" spans="2:7" ht="33.75" customHeight="1" x14ac:dyDescent="0.3">
      <c r="B97" s="323" t="str">
        <f t="shared" si="0"/>
        <v>VP. 90</v>
      </c>
      <c r="C97" s="392" t="s">
        <v>544</v>
      </c>
      <c r="D97" s="390" t="s">
        <v>1053</v>
      </c>
      <c r="E97" s="356" t="s">
        <v>1234</v>
      </c>
      <c r="F97" s="301" t="s">
        <v>1236</v>
      </c>
      <c r="G97" s="310">
        <v>53</v>
      </c>
    </row>
    <row r="98" spans="2:7" ht="47.25" customHeight="1" x14ac:dyDescent="0.3">
      <c r="B98" s="323" t="str">
        <f t="shared" si="0"/>
        <v>VP. 91</v>
      </c>
      <c r="C98" s="376" t="s">
        <v>1237</v>
      </c>
      <c r="D98" s="391" t="s">
        <v>1053</v>
      </c>
      <c r="E98" s="357" t="s">
        <v>799</v>
      </c>
      <c r="F98" s="389" t="s">
        <v>1238</v>
      </c>
      <c r="G98" s="310">
        <v>55</v>
      </c>
    </row>
    <row r="99" spans="2:7" ht="25.5" customHeight="1" x14ac:dyDescent="0.3">
      <c r="B99" s="323" t="str">
        <f t="shared" si="0"/>
        <v>VP. 92</v>
      </c>
      <c r="C99" s="376" t="s">
        <v>1237</v>
      </c>
      <c r="D99" s="391" t="s">
        <v>1053</v>
      </c>
      <c r="E99" s="357" t="s">
        <v>799</v>
      </c>
      <c r="F99" s="297" t="s">
        <v>1239</v>
      </c>
      <c r="G99" s="310">
        <v>56</v>
      </c>
    </row>
    <row r="100" spans="2:7" ht="34.5" customHeight="1" x14ac:dyDescent="0.3">
      <c r="B100" s="323" t="str">
        <f t="shared" si="0"/>
        <v>VP. 93</v>
      </c>
      <c r="C100" s="376" t="s">
        <v>1237</v>
      </c>
      <c r="D100" s="299" t="s">
        <v>1087</v>
      </c>
      <c r="E100" s="369" t="s">
        <v>1240</v>
      </c>
      <c r="F100" s="301" t="s">
        <v>1241</v>
      </c>
      <c r="G100" s="310" t="s">
        <v>1242</v>
      </c>
    </row>
    <row r="101" spans="2:7" ht="51" customHeight="1" x14ac:dyDescent="0.3">
      <c r="B101" s="323" t="str">
        <f t="shared" si="0"/>
        <v>VP. 94</v>
      </c>
      <c r="C101" s="376" t="s">
        <v>1237</v>
      </c>
      <c r="D101" s="298" t="s">
        <v>1087</v>
      </c>
      <c r="E101" s="301" t="s">
        <v>1139</v>
      </c>
      <c r="F101" s="301" t="s">
        <v>1243</v>
      </c>
      <c r="G101" s="310" t="s">
        <v>1244</v>
      </c>
    </row>
    <row r="102" spans="2:7" ht="64.5" customHeight="1" x14ac:dyDescent="0.3">
      <c r="B102" s="323" t="str">
        <f t="shared" si="0"/>
        <v>VP. 95</v>
      </c>
      <c r="C102" s="376" t="s">
        <v>1237</v>
      </c>
      <c r="D102" s="298" t="s">
        <v>1087</v>
      </c>
      <c r="E102" s="369" t="s">
        <v>1139</v>
      </c>
      <c r="F102" s="301" t="s">
        <v>1245</v>
      </c>
      <c r="G102" s="310" t="s">
        <v>1246</v>
      </c>
    </row>
    <row r="103" spans="2:7" ht="36" customHeight="1" x14ac:dyDescent="0.3">
      <c r="B103" s="323" t="str">
        <f t="shared" si="0"/>
        <v>VP. 96</v>
      </c>
      <c r="C103" s="392" t="s">
        <v>1237</v>
      </c>
      <c r="D103" s="383" t="s">
        <v>1087</v>
      </c>
      <c r="E103" s="357" t="s">
        <v>1240</v>
      </c>
      <c r="F103" s="394" t="s">
        <v>1247</v>
      </c>
      <c r="G103" s="310" t="s">
        <v>1248</v>
      </c>
    </row>
    <row r="104" spans="2:7" ht="128.25" customHeight="1" x14ac:dyDescent="0.3">
      <c r="B104" s="323" t="str">
        <f t="shared" si="0"/>
        <v>VP. 97</v>
      </c>
      <c r="C104" s="396" t="s">
        <v>611</v>
      </c>
      <c r="D104" s="390" t="s">
        <v>1087</v>
      </c>
      <c r="E104" s="369" t="s">
        <v>799</v>
      </c>
      <c r="F104" s="347" t="s">
        <v>1249</v>
      </c>
      <c r="G104" s="393" t="s">
        <v>1250</v>
      </c>
    </row>
    <row r="105" spans="2:7" ht="38.25" customHeight="1" x14ac:dyDescent="0.3">
      <c r="B105" s="323" t="str">
        <f t="shared" si="0"/>
        <v>VP. 98</v>
      </c>
      <c r="C105" s="357" t="s">
        <v>552</v>
      </c>
      <c r="D105" s="391" t="s">
        <v>1087</v>
      </c>
      <c r="E105" s="357" t="s">
        <v>799</v>
      </c>
      <c r="F105" s="395" t="s">
        <v>1251</v>
      </c>
      <c r="G105" s="310" t="s">
        <v>1252</v>
      </c>
    </row>
    <row r="106" spans="2:7" ht="33" customHeight="1" x14ac:dyDescent="0.3">
      <c r="B106" s="323" t="str">
        <f t="shared" si="0"/>
        <v>VP. 99</v>
      </c>
      <c r="C106" s="399" t="s">
        <v>611</v>
      </c>
      <c r="D106" s="400" t="s">
        <v>1087</v>
      </c>
      <c r="E106" s="397" t="s">
        <v>1085</v>
      </c>
      <c r="F106" s="301" t="s">
        <v>1253</v>
      </c>
      <c r="G106" s="310" t="s">
        <v>1254</v>
      </c>
    </row>
    <row r="107" spans="2:7" ht="116.25" customHeight="1" x14ac:dyDescent="0.3">
      <c r="B107" s="323" t="str">
        <f t="shared" si="0"/>
        <v>VP. 100</v>
      </c>
      <c r="C107" s="357" t="s">
        <v>544</v>
      </c>
      <c r="D107" s="398" t="s">
        <v>1053</v>
      </c>
      <c r="E107" s="357" t="s">
        <v>1255</v>
      </c>
      <c r="F107" s="351" t="s">
        <v>1256</v>
      </c>
      <c r="G107" s="310">
        <v>58</v>
      </c>
    </row>
    <row r="108" spans="2:7" ht="133.5" customHeight="1" x14ac:dyDescent="0.3">
      <c r="B108" s="323" t="str">
        <f t="shared" si="0"/>
        <v>VP. 101</v>
      </c>
      <c r="C108" s="375" t="s">
        <v>559</v>
      </c>
      <c r="D108" s="401" t="s">
        <v>1053</v>
      </c>
      <c r="E108" s="369" t="s">
        <v>1257</v>
      </c>
      <c r="F108" s="347" t="s">
        <v>1258</v>
      </c>
      <c r="G108" s="393">
        <v>59</v>
      </c>
    </row>
    <row r="109" spans="2:7" ht="57" customHeight="1" x14ac:dyDescent="0.3">
      <c r="B109" s="323" t="str">
        <f t="shared" si="0"/>
        <v>VP. 102</v>
      </c>
      <c r="C109" s="376" t="s">
        <v>559</v>
      </c>
      <c r="D109" s="381" t="s">
        <v>1087</v>
      </c>
      <c r="E109" s="357" t="s">
        <v>1257</v>
      </c>
      <c r="F109" s="395" t="s">
        <v>1259</v>
      </c>
      <c r="G109" s="310" t="s">
        <v>1260</v>
      </c>
    </row>
    <row r="110" spans="2:7" ht="52.5" customHeight="1" x14ac:dyDescent="0.3">
      <c r="B110" s="323" t="str">
        <f t="shared" ref="B110:B152" si="6">"VP. " &amp; ROW()-7</f>
        <v>VP. 103</v>
      </c>
      <c r="C110" s="376" t="s">
        <v>559</v>
      </c>
      <c r="D110" s="297" t="s">
        <v>1087</v>
      </c>
      <c r="E110" s="369" t="s">
        <v>1257</v>
      </c>
      <c r="F110" s="301" t="s">
        <v>1261</v>
      </c>
      <c r="G110" s="310" t="s">
        <v>1262</v>
      </c>
    </row>
    <row r="111" spans="2:7" ht="131.25" customHeight="1" x14ac:dyDescent="0.3">
      <c r="B111" s="323" t="str">
        <f t="shared" si="6"/>
        <v>VP. 104</v>
      </c>
      <c r="C111" s="377" t="s">
        <v>1155</v>
      </c>
      <c r="D111" s="383" t="s">
        <v>1053</v>
      </c>
      <c r="E111" s="357" t="s">
        <v>1263</v>
      </c>
      <c r="F111" s="351" t="s">
        <v>1264</v>
      </c>
      <c r="G111" s="310">
        <v>61</v>
      </c>
    </row>
    <row r="112" spans="2:7" ht="62.25" customHeight="1" x14ac:dyDescent="0.3">
      <c r="B112" s="341" t="str">
        <f>"VP. " &amp; ROW()-7</f>
        <v>VP. 105</v>
      </c>
      <c r="C112" s="377" t="s">
        <v>1155</v>
      </c>
      <c r="D112" s="383" t="s">
        <v>1053</v>
      </c>
      <c r="E112" s="357" t="s">
        <v>1263</v>
      </c>
      <c r="F112" s="402" t="s">
        <v>1265</v>
      </c>
      <c r="G112" s="343" t="s">
        <v>1266</v>
      </c>
    </row>
    <row r="113" spans="2:7" ht="53.25" customHeight="1" x14ac:dyDescent="0.3">
      <c r="B113" s="323" t="str">
        <f t="shared" si="6"/>
        <v>VP. 106</v>
      </c>
      <c r="C113" s="377" t="s">
        <v>1155</v>
      </c>
      <c r="D113" s="298" t="s">
        <v>1053</v>
      </c>
      <c r="E113" s="357" t="s">
        <v>1263</v>
      </c>
      <c r="F113" s="339" t="s">
        <v>1267</v>
      </c>
      <c r="G113" s="311">
        <v>62</v>
      </c>
    </row>
    <row r="114" spans="2:7" ht="53.25" customHeight="1" x14ac:dyDescent="0.3">
      <c r="B114" s="323" t="str">
        <f t="shared" si="6"/>
        <v>VP. 107</v>
      </c>
      <c r="C114" s="377" t="s">
        <v>1155</v>
      </c>
      <c r="D114" s="298" t="s">
        <v>1053</v>
      </c>
      <c r="E114" s="403" t="s">
        <v>1263</v>
      </c>
      <c r="F114" s="296" t="s">
        <v>1268</v>
      </c>
      <c r="G114" s="312">
        <v>63</v>
      </c>
    </row>
    <row r="115" spans="2:7" ht="45" customHeight="1" x14ac:dyDescent="0.3">
      <c r="B115" s="323" t="str">
        <f t="shared" si="6"/>
        <v>VP. 108</v>
      </c>
      <c r="C115" s="376" t="s">
        <v>590</v>
      </c>
      <c r="D115" s="383" t="s">
        <v>1087</v>
      </c>
      <c r="E115" s="357" t="s">
        <v>1263</v>
      </c>
      <c r="F115" s="297" t="s">
        <v>1269</v>
      </c>
      <c r="G115" s="310" t="s">
        <v>1270</v>
      </c>
    </row>
    <row r="116" spans="2:7" ht="47.25" customHeight="1" x14ac:dyDescent="0.3">
      <c r="B116" s="323" t="str">
        <f t="shared" si="6"/>
        <v>VP. 109</v>
      </c>
      <c r="C116" s="376" t="s">
        <v>590</v>
      </c>
      <c r="D116" s="298" t="s">
        <v>1087</v>
      </c>
      <c r="E116" s="369" t="s">
        <v>1263</v>
      </c>
      <c r="F116" s="301" t="s">
        <v>1271</v>
      </c>
      <c r="G116" s="310" t="s">
        <v>1272</v>
      </c>
    </row>
    <row r="117" spans="2:7" ht="41.25" customHeight="1" x14ac:dyDescent="0.3">
      <c r="B117" s="323" t="str">
        <f t="shared" si="6"/>
        <v>VP. 110</v>
      </c>
      <c r="C117" s="376" t="s">
        <v>590</v>
      </c>
      <c r="D117" s="298" t="s">
        <v>1087</v>
      </c>
      <c r="E117" s="357" t="s">
        <v>1263</v>
      </c>
      <c r="F117" s="296" t="s">
        <v>1273</v>
      </c>
      <c r="G117" s="313" t="s">
        <v>1274</v>
      </c>
    </row>
    <row r="118" spans="2:7" ht="51" customHeight="1" x14ac:dyDescent="0.3">
      <c r="B118" s="323" t="str">
        <f t="shared" si="6"/>
        <v>VP. 111</v>
      </c>
      <c r="C118" s="376" t="s">
        <v>590</v>
      </c>
      <c r="D118" s="298" t="s">
        <v>1087</v>
      </c>
      <c r="E118" s="357" t="s">
        <v>1263</v>
      </c>
      <c r="F118" s="295" t="s">
        <v>1275</v>
      </c>
      <c r="G118" s="313" t="s">
        <v>1276</v>
      </c>
    </row>
    <row r="119" spans="2:7" ht="87.75" customHeight="1" x14ac:dyDescent="0.3">
      <c r="B119" s="323" t="str">
        <f t="shared" si="6"/>
        <v>VP. 112</v>
      </c>
      <c r="C119" s="376" t="s">
        <v>590</v>
      </c>
      <c r="D119" s="298" t="s">
        <v>1087</v>
      </c>
      <c r="E119" s="357" t="s">
        <v>1263</v>
      </c>
      <c r="F119" s="301" t="s">
        <v>1277</v>
      </c>
      <c r="G119" s="310" t="s">
        <v>1278</v>
      </c>
    </row>
    <row r="120" spans="2:7" ht="34.5" customHeight="1" x14ac:dyDescent="0.3">
      <c r="B120" s="323" t="str">
        <f t="shared" si="6"/>
        <v>VP. 113</v>
      </c>
      <c r="C120" s="376" t="s">
        <v>590</v>
      </c>
      <c r="D120" s="298" t="s">
        <v>1087</v>
      </c>
      <c r="E120" s="357" t="s">
        <v>1263</v>
      </c>
      <c r="F120" s="301" t="s">
        <v>1279</v>
      </c>
      <c r="G120" s="309" t="s">
        <v>1280</v>
      </c>
    </row>
    <row r="121" spans="2:7" ht="31.5" customHeight="1" x14ac:dyDescent="0.3">
      <c r="B121" s="323" t="str">
        <f t="shared" si="6"/>
        <v>VP. 114</v>
      </c>
      <c r="C121" s="376" t="s">
        <v>590</v>
      </c>
      <c r="D121" s="298" t="s">
        <v>1087</v>
      </c>
      <c r="E121" s="357" t="s">
        <v>1263</v>
      </c>
      <c r="F121" s="389" t="s">
        <v>1281</v>
      </c>
      <c r="G121" s="310" t="s">
        <v>1282</v>
      </c>
    </row>
    <row r="122" spans="2:7" ht="50.25" customHeight="1" x14ac:dyDescent="0.3">
      <c r="B122" s="323" t="str">
        <f t="shared" si="6"/>
        <v>VP. 115</v>
      </c>
      <c r="C122" s="376" t="s">
        <v>590</v>
      </c>
      <c r="D122" s="298" t="s">
        <v>1087</v>
      </c>
      <c r="E122" s="357" t="s">
        <v>1263</v>
      </c>
      <c r="F122" s="404" t="s">
        <v>1283</v>
      </c>
      <c r="G122" s="309" t="s">
        <v>1284</v>
      </c>
    </row>
    <row r="123" spans="2:7" ht="35.25" customHeight="1" x14ac:dyDescent="0.3">
      <c r="B123" s="323" t="str">
        <f t="shared" si="6"/>
        <v>VP. 116</v>
      </c>
      <c r="C123" s="376" t="s">
        <v>590</v>
      </c>
      <c r="D123" s="298" t="s">
        <v>1087</v>
      </c>
      <c r="E123" s="405" t="s">
        <v>1263</v>
      </c>
      <c r="F123" s="301" t="s">
        <v>1285</v>
      </c>
      <c r="G123" s="310" t="s">
        <v>1286</v>
      </c>
    </row>
    <row r="124" spans="2:7" ht="65.25" customHeight="1" x14ac:dyDescent="0.3">
      <c r="B124" s="341" t="str">
        <f t="shared" ref="B124:B131" si="7">"VP. " &amp; ROW()-7</f>
        <v>VP. 117</v>
      </c>
      <c r="C124" s="377" t="s">
        <v>611</v>
      </c>
      <c r="D124" s="301" t="s">
        <v>1053</v>
      </c>
      <c r="E124" s="301" t="s">
        <v>742</v>
      </c>
      <c r="F124" s="301" t="s">
        <v>1287</v>
      </c>
      <c r="G124" s="343" t="s">
        <v>1288</v>
      </c>
    </row>
    <row r="125" spans="2:7" ht="79.5" customHeight="1" x14ac:dyDescent="0.3">
      <c r="B125" s="341" t="str">
        <f t="shared" si="7"/>
        <v>VP. 118</v>
      </c>
      <c r="C125" s="377" t="s">
        <v>611</v>
      </c>
      <c r="D125" s="301" t="s">
        <v>1053</v>
      </c>
      <c r="E125" s="301" t="s">
        <v>742</v>
      </c>
      <c r="F125" s="301" t="s">
        <v>1289</v>
      </c>
      <c r="G125" s="343" t="s">
        <v>1290</v>
      </c>
    </row>
    <row r="126" spans="2:7" ht="52.5" customHeight="1" x14ac:dyDescent="0.3">
      <c r="B126" s="341" t="str">
        <f t="shared" si="7"/>
        <v>VP. 119</v>
      </c>
      <c r="C126" s="377" t="s">
        <v>611</v>
      </c>
      <c r="D126" s="301" t="s">
        <v>1053</v>
      </c>
      <c r="E126" s="301" t="s">
        <v>742</v>
      </c>
      <c r="F126" s="301" t="s">
        <v>1291</v>
      </c>
      <c r="G126" s="343" t="s">
        <v>1292</v>
      </c>
    </row>
    <row r="127" spans="2:7" ht="35.25" customHeight="1" x14ac:dyDescent="0.3">
      <c r="B127" s="341" t="str">
        <f t="shared" si="7"/>
        <v>VP. 120</v>
      </c>
      <c r="C127" s="377" t="s">
        <v>611</v>
      </c>
      <c r="D127" s="301" t="s">
        <v>1053</v>
      </c>
      <c r="E127" s="301" t="s">
        <v>742</v>
      </c>
      <c r="F127" s="301" t="s">
        <v>1293</v>
      </c>
      <c r="G127" s="343" t="s">
        <v>1294</v>
      </c>
    </row>
    <row r="128" spans="2:7" ht="129.75" customHeight="1" x14ac:dyDescent="0.3">
      <c r="B128" s="341" t="str">
        <f t="shared" si="7"/>
        <v>VP. 121</v>
      </c>
      <c r="C128" s="377" t="s">
        <v>611</v>
      </c>
      <c r="D128" s="301" t="s">
        <v>1053</v>
      </c>
      <c r="E128" s="301" t="s">
        <v>742</v>
      </c>
      <c r="F128" s="301" t="s">
        <v>1295</v>
      </c>
      <c r="G128" s="370" t="s">
        <v>1296</v>
      </c>
    </row>
    <row r="129" spans="2:7" ht="55.5" customHeight="1" x14ac:dyDescent="0.3">
      <c r="B129" s="341" t="str">
        <f t="shared" si="7"/>
        <v>VP. 122</v>
      </c>
      <c r="C129" s="377" t="s">
        <v>611</v>
      </c>
      <c r="D129" s="301" t="s">
        <v>1053</v>
      </c>
      <c r="E129" s="301" t="s">
        <v>742</v>
      </c>
      <c r="F129" s="301" t="s">
        <v>1297</v>
      </c>
      <c r="G129" s="343" t="s">
        <v>1298</v>
      </c>
    </row>
    <row r="130" spans="2:7" ht="35.25" customHeight="1" x14ac:dyDescent="0.3">
      <c r="B130" s="341" t="str">
        <f t="shared" si="7"/>
        <v>VP. 123</v>
      </c>
      <c r="C130" s="377" t="s">
        <v>611</v>
      </c>
      <c r="D130" s="301" t="s">
        <v>1053</v>
      </c>
      <c r="E130" s="301" t="s">
        <v>742</v>
      </c>
      <c r="F130" s="301" t="s">
        <v>1299</v>
      </c>
      <c r="G130" s="343" t="s">
        <v>1300</v>
      </c>
    </row>
    <row r="131" spans="2:7" ht="35.25" customHeight="1" x14ac:dyDescent="0.3">
      <c r="B131" s="341" t="str">
        <f t="shared" si="7"/>
        <v>VP. 124</v>
      </c>
      <c r="C131" s="377" t="s">
        <v>611</v>
      </c>
      <c r="D131" s="301" t="s">
        <v>1053</v>
      </c>
      <c r="E131" s="301" t="s">
        <v>742</v>
      </c>
      <c r="F131" s="301" t="s">
        <v>1301</v>
      </c>
      <c r="G131" s="343" t="s">
        <v>1302</v>
      </c>
    </row>
    <row r="132" spans="2:7" ht="48" customHeight="1" x14ac:dyDescent="0.3">
      <c r="B132" s="323" t="str">
        <f t="shared" si="6"/>
        <v>VP. 125</v>
      </c>
      <c r="C132" s="377" t="s">
        <v>611</v>
      </c>
      <c r="D132" s="298" t="s">
        <v>1053</v>
      </c>
      <c r="E132" s="301" t="s">
        <v>742</v>
      </c>
      <c r="F132" s="295" t="s">
        <v>1303</v>
      </c>
      <c r="G132" s="313">
        <v>66</v>
      </c>
    </row>
    <row r="133" spans="2:7" ht="44.25" customHeight="1" x14ac:dyDescent="0.3">
      <c r="B133" s="323" t="str">
        <f t="shared" si="6"/>
        <v>VP. 126</v>
      </c>
      <c r="C133" s="377" t="s">
        <v>611</v>
      </c>
      <c r="D133" s="298" t="s">
        <v>1053</v>
      </c>
      <c r="E133" s="301" t="s">
        <v>742</v>
      </c>
      <c r="F133" s="389" t="s">
        <v>1304</v>
      </c>
      <c r="G133" s="313">
        <v>67</v>
      </c>
    </row>
    <row r="134" spans="2:7" ht="47.25" customHeight="1" x14ac:dyDescent="0.3">
      <c r="B134" s="323" t="str">
        <f t="shared" si="6"/>
        <v>VP. 127</v>
      </c>
      <c r="C134" s="377" t="s">
        <v>611</v>
      </c>
      <c r="D134" s="298" t="s">
        <v>1053</v>
      </c>
      <c r="E134" s="301" t="s">
        <v>742</v>
      </c>
      <c r="F134" s="295" t="s">
        <v>1305</v>
      </c>
      <c r="G134" s="312" t="s">
        <v>1306</v>
      </c>
    </row>
    <row r="135" spans="2:7" ht="45" customHeight="1" x14ac:dyDescent="0.3">
      <c r="B135" s="323" t="str">
        <f t="shared" si="6"/>
        <v>VP. 128</v>
      </c>
      <c r="C135" s="377" t="s">
        <v>611</v>
      </c>
      <c r="D135" s="298" t="s">
        <v>1087</v>
      </c>
      <c r="E135" s="301" t="s">
        <v>742</v>
      </c>
      <c r="F135" s="557" t="s">
        <v>1307</v>
      </c>
      <c r="G135" s="312" t="s">
        <v>1308</v>
      </c>
    </row>
    <row r="136" spans="2:7" ht="36.75" customHeight="1" x14ac:dyDescent="0.3">
      <c r="B136" s="323" t="str">
        <f t="shared" si="6"/>
        <v>VP. 129</v>
      </c>
      <c r="C136" s="377" t="s">
        <v>611</v>
      </c>
      <c r="D136" s="298" t="s">
        <v>1087</v>
      </c>
      <c r="E136" s="301" t="s">
        <v>742</v>
      </c>
      <c r="F136" s="301" t="s">
        <v>1309</v>
      </c>
      <c r="G136" s="310" t="s">
        <v>1310</v>
      </c>
    </row>
    <row r="137" spans="2:7" ht="29.25" customHeight="1" x14ac:dyDescent="0.3">
      <c r="B137" s="323" t="str">
        <f t="shared" si="6"/>
        <v>VP. 130</v>
      </c>
      <c r="C137" s="377" t="s">
        <v>611</v>
      </c>
      <c r="D137" s="298" t="s">
        <v>1087</v>
      </c>
      <c r="E137" s="301" t="s">
        <v>742</v>
      </c>
      <c r="F137" s="360" t="s">
        <v>1311</v>
      </c>
      <c r="G137" s="310" t="s">
        <v>1312</v>
      </c>
    </row>
    <row r="138" spans="2:7" ht="32.25" customHeight="1" x14ac:dyDescent="0.3">
      <c r="B138" s="323" t="str">
        <f t="shared" si="6"/>
        <v>VP. 131</v>
      </c>
      <c r="C138" s="377" t="s">
        <v>611</v>
      </c>
      <c r="D138" s="298" t="s">
        <v>1087</v>
      </c>
      <c r="E138" s="301" t="s">
        <v>742</v>
      </c>
      <c r="F138" s="295" t="s">
        <v>1313</v>
      </c>
      <c r="G138" s="312" t="s">
        <v>1314</v>
      </c>
    </row>
    <row r="139" spans="2:7" ht="32.25" customHeight="1" x14ac:dyDescent="0.3">
      <c r="B139" s="323" t="str">
        <f t="shared" si="6"/>
        <v>VP. 132</v>
      </c>
      <c r="C139" s="377" t="s">
        <v>611</v>
      </c>
      <c r="D139" s="298" t="s">
        <v>1087</v>
      </c>
      <c r="E139" s="301" t="s">
        <v>742</v>
      </c>
      <c r="F139" s="295" t="s">
        <v>1315</v>
      </c>
      <c r="G139" s="312" t="s">
        <v>1316</v>
      </c>
    </row>
    <row r="140" spans="2:7" ht="35.25" customHeight="1" x14ac:dyDescent="0.3">
      <c r="B140" s="323" t="str">
        <f t="shared" si="6"/>
        <v>VP. 133</v>
      </c>
      <c r="C140" s="377" t="s">
        <v>611</v>
      </c>
      <c r="D140" s="298" t="s">
        <v>1087</v>
      </c>
      <c r="E140" s="301" t="s">
        <v>742</v>
      </c>
      <c r="F140" s="295" t="s">
        <v>1317</v>
      </c>
      <c r="G140" s="312" t="s">
        <v>1318</v>
      </c>
    </row>
    <row r="141" spans="2:7" ht="65.25" customHeight="1" x14ac:dyDescent="0.3">
      <c r="B141" s="323" t="str">
        <f t="shared" si="6"/>
        <v>VP. 134</v>
      </c>
      <c r="C141" s="377" t="s">
        <v>611</v>
      </c>
      <c r="D141" s="298" t="s">
        <v>1087</v>
      </c>
      <c r="E141" s="301" t="s">
        <v>742</v>
      </c>
      <c r="F141" s="295" t="s">
        <v>1319</v>
      </c>
      <c r="G141" s="312" t="s">
        <v>1320</v>
      </c>
    </row>
    <row r="142" spans="2:7" ht="54.75" customHeight="1" x14ac:dyDescent="0.3">
      <c r="B142" s="323" t="str">
        <f t="shared" si="6"/>
        <v>VP. 135</v>
      </c>
      <c r="C142" s="377" t="s">
        <v>611</v>
      </c>
      <c r="D142" s="298" t="s">
        <v>1087</v>
      </c>
      <c r="E142" s="301" t="s">
        <v>742</v>
      </c>
      <c r="F142" s="295" t="s">
        <v>1321</v>
      </c>
      <c r="G142" s="312" t="s">
        <v>1322</v>
      </c>
    </row>
    <row r="143" spans="2:7" ht="30.75" customHeight="1" x14ac:dyDescent="0.3">
      <c r="B143" s="323" t="str">
        <f t="shared" si="6"/>
        <v>VP. 136</v>
      </c>
      <c r="C143" s="377" t="s">
        <v>611</v>
      </c>
      <c r="D143" s="298" t="s">
        <v>1087</v>
      </c>
      <c r="E143" s="301" t="s">
        <v>742</v>
      </c>
      <c r="F143" s="295" t="s">
        <v>1323</v>
      </c>
      <c r="G143" s="312" t="s">
        <v>1324</v>
      </c>
    </row>
    <row r="144" spans="2:7" ht="49.5" customHeight="1" x14ac:dyDescent="0.3">
      <c r="B144" s="323" t="str">
        <f t="shared" si="6"/>
        <v>VP. 137</v>
      </c>
      <c r="C144" s="377" t="s">
        <v>611</v>
      </c>
      <c r="D144" s="298" t="s">
        <v>1087</v>
      </c>
      <c r="E144" s="301" t="s">
        <v>742</v>
      </c>
      <c r="F144" s="389" t="s">
        <v>1325</v>
      </c>
      <c r="G144" s="310" t="s">
        <v>1326</v>
      </c>
    </row>
    <row r="145" spans="2:7" ht="48" customHeight="1" x14ac:dyDescent="0.3">
      <c r="B145" s="323" t="str">
        <f t="shared" si="6"/>
        <v>VP. 138</v>
      </c>
      <c r="C145" s="377" t="s">
        <v>611</v>
      </c>
      <c r="D145" s="298" t="s">
        <v>1087</v>
      </c>
      <c r="E145" s="301" t="s">
        <v>742</v>
      </c>
      <c r="F145" s="301" t="s">
        <v>1327</v>
      </c>
      <c r="G145" s="310" t="s">
        <v>1328</v>
      </c>
    </row>
    <row r="146" spans="2:7" ht="34.5" customHeight="1" x14ac:dyDescent="0.3">
      <c r="B146" s="323" t="str">
        <f t="shared" si="6"/>
        <v>VP. 139</v>
      </c>
      <c r="C146" s="377" t="s">
        <v>611</v>
      </c>
      <c r="D146" s="298" t="s">
        <v>1087</v>
      </c>
      <c r="E146" s="301" t="s">
        <v>742</v>
      </c>
      <c r="F146" s="295" t="s">
        <v>1329</v>
      </c>
      <c r="G146" s="313" t="s">
        <v>1330</v>
      </c>
    </row>
    <row r="147" spans="2:7" ht="48.75" customHeight="1" x14ac:dyDescent="0.3">
      <c r="B147" s="323" t="str">
        <f t="shared" si="6"/>
        <v>VP. 140</v>
      </c>
      <c r="C147" s="377" t="s">
        <v>611</v>
      </c>
      <c r="D147" s="298" t="s">
        <v>1087</v>
      </c>
      <c r="E147" s="301" t="s">
        <v>742</v>
      </c>
      <c r="F147" s="301" t="s">
        <v>1331</v>
      </c>
      <c r="G147" s="310" t="s">
        <v>1332</v>
      </c>
    </row>
    <row r="148" spans="2:7" ht="105.75" customHeight="1" x14ac:dyDescent="0.3">
      <c r="B148" s="323" t="str">
        <f t="shared" si="6"/>
        <v>VP. 141</v>
      </c>
      <c r="C148" s="377" t="s">
        <v>611</v>
      </c>
      <c r="D148" s="298" t="s">
        <v>1087</v>
      </c>
      <c r="E148" s="301" t="s">
        <v>742</v>
      </c>
      <c r="F148" s="558" t="s">
        <v>1851</v>
      </c>
      <c r="G148" s="313" t="s">
        <v>1333</v>
      </c>
    </row>
    <row r="149" spans="2:7" ht="66" customHeight="1" x14ac:dyDescent="0.3">
      <c r="B149" s="323" t="str">
        <f t="shared" si="6"/>
        <v>VP. 142</v>
      </c>
      <c r="C149" s="377" t="s">
        <v>611</v>
      </c>
      <c r="D149" s="298" t="s">
        <v>1087</v>
      </c>
      <c r="E149" s="301" t="s">
        <v>742</v>
      </c>
      <c r="F149" s="404" t="s">
        <v>1334</v>
      </c>
      <c r="G149" s="313" t="s">
        <v>1335</v>
      </c>
    </row>
    <row r="150" spans="2:7" ht="63.75" customHeight="1" x14ac:dyDescent="0.3">
      <c r="B150" s="323" t="str">
        <f t="shared" si="6"/>
        <v>VP. 143</v>
      </c>
      <c r="C150" s="377" t="s">
        <v>611</v>
      </c>
      <c r="D150" s="298" t="s">
        <v>1087</v>
      </c>
      <c r="E150" s="301" t="s">
        <v>742</v>
      </c>
      <c r="F150" s="389" t="s">
        <v>1336</v>
      </c>
      <c r="G150" s="314" t="s">
        <v>1337</v>
      </c>
    </row>
    <row r="151" spans="2:7" ht="50.25" customHeight="1" x14ac:dyDescent="0.3">
      <c r="B151" s="323" t="str">
        <f t="shared" si="6"/>
        <v>VP. 144</v>
      </c>
      <c r="C151" s="377" t="s">
        <v>611</v>
      </c>
      <c r="D151" s="298" t="s">
        <v>1087</v>
      </c>
      <c r="E151" s="301" t="s">
        <v>742</v>
      </c>
      <c r="F151" s="303" t="s">
        <v>1338</v>
      </c>
      <c r="G151" s="315" t="s">
        <v>1339</v>
      </c>
    </row>
    <row r="152" spans="2:7" ht="33.75" customHeight="1" x14ac:dyDescent="0.3">
      <c r="B152" s="323" t="str">
        <f t="shared" si="6"/>
        <v>VP. 145</v>
      </c>
      <c r="C152" s="377" t="s">
        <v>611</v>
      </c>
      <c r="D152" s="299" t="s">
        <v>1087</v>
      </c>
      <c r="E152" s="301" t="s">
        <v>742</v>
      </c>
      <c r="F152" s="300" t="s">
        <v>1340</v>
      </c>
      <c r="G152" s="316" t="s">
        <v>1341</v>
      </c>
    </row>
    <row r="153" spans="2:7" ht="108.75" customHeight="1" x14ac:dyDescent="0.3">
      <c r="B153" s="324" t="str">
        <f>"VP. " &amp; ROW()-7</f>
        <v>VP. 146</v>
      </c>
      <c r="C153" s="377" t="s">
        <v>611</v>
      </c>
      <c r="D153" s="317" t="s">
        <v>1087</v>
      </c>
      <c r="E153" s="301" t="s">
        <v>742</v>
      </c>
      <c r="F153" s="559" t="s">
        <v>1852</v>
      </c>
      <c r="G153" s="318" t="s">
        <v>1342</v>
      </c>
    </row>
    <row r="154" spans="2:7" ht="46.2" customHeight="1" x14ac:dyDescent="0.3">
      <c r="B154" s="291"/>
      <c r="E154" s="30"/>
      <c r="F154" s="30"/>
      <c r="G154" s="293"/>
    </row>
    <row r="155" spans="2:7" ht="14.4" x14ac:dyDescent="0.3"/>
    <row r="156" spans="2:7" ht="14.4" x14ac:dyDescent="0.3"/>
    <row r="157" spans="2:7" ht="14.4" x14ac:dyDescent="0.3"/>
  </sheetData>
  <mergeCells count="2">
    <mergeCell ref="B2:G2"/>
    <mergeCell ref="B5:G5"/>
  </mergeCells>
  <phoneticPr fontId="12"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sheetPr>
  <dimension ref="B2:G112"/>
  <sheetViews>
    <sheetView showGridLines="0" zoomScale="145" zoomScaleNormal="145" workbookViewId="0">
      <selection activeCell="E28" sqref="E28"/>
    </sheetView>
  </sheetViews>
  <sheetFormatPr defaultRowHeight="14.4" x14ac:dyDescent="0.3"/>
  <cols>
    <col min="1" max="1" width="5" customWidth="1"/>
    <col min="2" max="2" width="11.6640625" customWidth="1"/>
    <col min="3" max="3" width="30.33203125" customWidth="1"/>
    <col min="4" max="4" width="32.5546875" customWidth="1"/>
    <col min="5" max="5" width="112.44140625" customWidth="1"/>
    <col min="6" max="6" width="9.109375" customWidth="1"/>
    <col min="16" max="16" width="11.6640625" customWidth="1"/>
    <col min="17" max="17" width="30.33203125" customWidth="1"/>
    <col min="18" max="18" width="32.5546875" customWidth="1"/>
    <col min="19" max="19" width="112.44140625" customWidth="1"/>
  </cols>
  <sheetData>
    <row r="2" spans="2:7" ht="23.85" customHeight="1" x14ac:dyDescent="0.3">
      <c r="B2" s="696" t="s">
        <v>1343</v>
      </c>
      <c r="C2" s="696"/>
      <c r="D2" s="696"/>
      <c r="E2" s="696"/>
      <c r="F2" s="12"/>
      <c r="G2" s="12"/>
    </row>
    <row r="4" spans="2:7" x14ac:dyDescent="0.3">
      <c r="B4" s="3" t="s">
        <v>1344</v>
      </c>
      <c r="C4" s="1"/>
      <c r="D4" s="1"/>
    </row>
    <row r="5" spans="2:7" ht="60" customHeight="1" x14ac:dyDescent="0.3">
      <c r="B5" s="587" t="s">
        <v>1345</v>
      </c>
      <c r="C5" s="587"/>
      <c r="D5" s="587"/>
      <c r="E5" s="587"/>
    </row>
    <row r="7" spans="2:7" ht="43.8" thickBot="1" x14ac:dyDescent="0.35">
      <c r="B7" s="116" t="s">
        <v>1048</v>
      </c>
      <c r="C7" s="117" t="s">
        <v>1346</v>
      </c>
      <c r="D7" s="117" t="s">
        <v>1050</v>
      </c>
      <c r="E7" s="118" t="s">
        <v>1347</v>
      </c>
    </row>
    <row r="8" spans="2:7" ht="15" thickBot="1" x14ac:dyDescent="0.35">
      <c r="B8" s="469" t="s">
        <v>1348</v>
      </c>
      <c r="C8" s="473"/>
      <c r="D8" s="474"/>
      <c r="E8" s="471"/>
    </row>
    <row r="9" spans="2:7" ht="43.2" x14ac:dyDescent="0.3">
      <c r="B9" s="427" t="str">
        <f t="shared" ref="B9:B45" si="0">"VP. " &amp; ROW(B9) + 138</f>
        <v>VP. 147</v>
      </c>
      <c r="C9" s="193" t="s">
        <v>1053</v>
      </c>
      <c r="D9" s="150" t="s">
        <v>733</v>
      </c>
      <c r="E9" s="239" t="s">
        <v>1853</v>
      </c>
    </row>
    <row r="10" spans="2:7" ht="28.8" x14ac:dyDescent="0.3">
      <c r="B10" s="425" t="str">
        <f t="shared" si="0"/>
        <v>VP. 148</v>
      </c>
      <c r="C10" s="521" t="s">
        <v>1053</v>
      </c>
      <c r="D10" s="122" t="s">
        <v>751</v>
      </c>
      <c r="E10" s="13" t="s">
        <v>1349</v>
      </c>
    </row>
    <row r="11" spans="2:7" x14ac:dyDescent="0.3">
      <c r="B11" s="425" t="str">
        <f t="shared" si="0"/>
        <v>VP. 149</v>
      </c>
      <c r="C11" s="521" t="s">
        <v>1053</v>
      </c>
      <c r="D11" s="122" t="s">
        <v>1350</v>
      </c>
      <c r="E11" s="13" t="s">
        <v>1351</v>
      </c>
    </row>
    <row r="12" spans="2:7" ht="28.8" x14ac:dyDescent="0.3">
      <c r="B12" s="425" t="str">
        <f t="shared" si="0"/>
        <v>VP. 150</v>
      </c>
      <c r="C12" s="521" t="s">
        <v>1053</v>
      </c>
      <c r="D12" s="122" t="s">
        <v>1352</v>
      </c>
      <c r="E12" s="13" t="s">
        <v>1353</v>
      </c>
    </row>
    <row r="13" spans="2:7" x14ac:dyDescent="0.3">
      <c r="B13" s="425" t="str">
        <f t="shared" si="0"/>
        <v>VP. 151</v>
      </c>
      <c r="C13" s="521" t="s">
        <v>1053</v>
      </c>
      <c r="D13" s="122" t="s">
        <v>1354</v>
      </c>
      <c r="E13" s="13" t="s">
        <v>1355</v>
      </c>
    </row>
    <row r="14" spans="2:7" ht="28.8" x14ac:dyDescent="0.3">
      <c r="B14" s="425" t="str">
        <f t="shared" si="0"/>
        <v>VP. 152</v>
      </c>
      <c r="C14" s="521" t="s">
        <v>1053</v>
      </c>
      <c r="D14" s="122" t="s">
        <v>1356</v>
      </c>
      <c r="E14" s="13" t="s">
        <v>1357</v>
      </c>
    </row>
    <row r="15" spans="2:7" ht="28.8" x14ac:dyDescent="0.3">
      <c r="B15" s="425" t="str">
        <f t="shared" si="0"/>
        <v>VP. 153</v>
      </c>
      <c r="C15" s="521" t="s">
        <v>1053</v>
      </c>
      <c r="D15" s="122" t="s">
        <v>1358</v>
      </c>
      <c r="E15" s="13" t="s">
        <v>1359</v>
      </c>
    </row>
    <row r="16" spans="2:7" ht="28.8" x14ac:dyDescent="0.3">
      <c r="B16" s="425" t="str">
        <f t="shared" si="0"/>
        <v>VP. 154</v>
      </c>
      <c r="C16" s="521" t="s">
        <v>1053</v>
      </c>
      <c r="D16" s="122" t="s">
        <v>1360</v>
      </c>
      <c r="E16" s="13" t="s">
        <v>1361</v>
      </c>
    </row>
    <row r="17" spans="2:5" ht="28.8" x14ac:dyDescent="0.3">
      <c r="B17" s="425" t="str">
        <f t="shared" si="0"/>
        <v>VP. 155</v>
      </c>
      <c r="C17" s="521" t="s">
        <v>1053</v>
      </c>
      <c r="D17" s="122" t="s">
        <v>1362</v>
      </c>
      <c r="E17" s="13" t="s">
        <v>1363</v>
      </c>
    </row>
    <row r="18" spans="2:5" ht="28.8" x14ac:dyDescent="0.3">
      <c r="B18" s="425" t="str">
        <f t="shared" si="0"/>
        <v>VP. 156</v>
      </c>
      <c r="C18" s="521" t="s">
        <v>1053</v>
      </c>
      <c r="D18" s="122" t="s">
        <v>721</v>
      </c>
      <c r="E18" s="13" t="s">
        <v>1364</v>
      </c>
    </row>
    <row r="19" spans="2:5" ht="28.8" x14ac:dyDescent="0.3">
      <c r="B19" s="425" t="str">
        <f t="shared" si="0"/>
        <v>VP. 157</v>
      </c>
      <c r="C19" s="521" t="s">
        <v>1053</v>
      </c>
      <c r="D19" s="122" t="s">
        <v>1365</v>
      </c>
      <c r="E19" s="13" t="s">
        <v>1366</v>
      </c>
    </row>
    <row r="20" spans="2:5" ht="28.8" x14ac:dyDescent="0.3">
      <c r="B20" s="425" t="str">
        <f t="shared" si="0"/>
        <v>VP. 158</v>
      </c>
      <c r="C20" s="521" t="s">
        <v>1053</v>
      </c>
      <c r="D20" s="122" t="s">
        <v>1367</v>
      </c>
      <c r="E20" s="13" t="s">
        <v>1368</v>
      </c>
    </row>
    <row r="21" spans="2:5" ht="28.8" x14ac:dyDescent="0.3">
      <c r="B21" s="425" t="str">
        <f t="shared" si="0"/>
        <v>VP. 159</v>
      </c>
      <c r="C21" s="521" t="s">
        <v>1053</v>
      </c>
      <c r="D21" s="122" t="s">
        <v>1369</v>
      </c>
      <c r="E21" s="13" t="s">
        <v>1370</v>
      </c>
    </row>
    <row r="22" spans="2:5" ht="28.8" x14ac:dyDescent="0.3">
      <c r="B22" s="425" t="str">
        <f t="shared" si="0"/>
        <v>VP. 160</v>
      </c>
      <c r="C22" s="521" t="s">
        <v>1053</v>
      </c>
      <c r="D22" s="122" t="s">
        <v>761</v>
      </c>
      <c r="E22" s="13" t="s">
        <v>1371</v>
      </c>
    </row>
    <row r="23" spans="2:5" ht="28.8" x14ac:dyDescent="0.3">
      <c r="B23" s="425" t="str">
        <f t="shared" si="0"/>
        <v>VP. 161</v>
      </c>
      <c r="C23" s="521" t="s">
        <v>1053</v>
      </c>
      <c r="D23" s="122" t="s">
        <v>742</v>
      </c>
      <c r="E23" s="13" t="s">
        <v>1372</v>
      </c>
    </row>
    <row r="24" spans="2:5" x14ac:dyDescent="0.3">
      <c r="B24" s="425" t="str">
        <f t="shared" si="0"/>
        <v>VP. 162</v>
      </c>
      <c r="C24" s="521" t="s">
        <v>1053</v>
      </c>
      <c r="D24" s="122" t="s">
        <v>1373</v>
      </c>
      <c r="E24" s="13" t="s">
        <v>1374</v>
      </c>
    </row>
    <row r="25" spans="2:5" ht="28.8" x14ac:dyDescent="0.3">
      <c r="B25" s="425" t="str">
        <f t="shared" si="0"/>
        <v>VP. 163</v>
      </c>
      <c r="C25" s="521" t="s">
        <v>1053</v>
      </c>
      <c r="D25" s="122" t="s">
        <v>654</v>
      </c>
      <c r="E25" s="13" t="s">
        <v>1375</v>
      </c>
    </row>
    <row r="26" spans="2:5" ht="28.8" x14ac:dyDescent="0.3">
      <c r="B26" s="425" t="str">
        <f t="shared" si="0"/>
        <v>VP. 164</v>
      </c>
      <c r="C26" s="521" t="s">
        <v>1053</v>
      </c>
      <c r="D26" s="122" t="s">
        <v>631</v>
      </c>
      <c r="E26" s="13" t="s">
        <v>1376</v>
      </c>
    </row>
    <row r="27" spans="2:5" ht="28.8" x14ac:dyDescent="0.3">
      <c r="B27" s="425" t="str">
        <f t="shared" si="0"/>
        <v>VP. 165</v>
      </c>
      <c r="C27" s="521" t="s">
        <v>1053</v>
      </c>
      <c r="D27" s="1" t="s">
        <v>1377</v>
      </c>
      <c r="E27" s="13" t="s">
        <v>1378</v>
      </c>
    </row>
    <row r="28" spans="2:5" ht="28.8" x14ac:dyDescent="0.3">
      <c r="B28" s="425" t="str">
        <f t="shared" si="0"/>
        <v>VP. 166</v>
      </c>
      <c r="C28" s="521" t="s">
        <v>1053</v>
      </c>
      <c r="D28" s="122" t="s">
        <v>1379</v>
      </c>
      <c r="E28" s="13" t="s">
        <v>1380</v>
      </c>
    </row>
    <row r="29" spans="2:5" ht="43.2" x14ac:dyDescent="0.3">
      <c r="B29" s="425" t="str">
        <f t="shared" si="0"/>
        <v>VP. 167</v>
      </c>
      <c r="C29" s="521" t="s">
        <v>1053</v>
      </c>
      <c r="D29" s="122" t="s">
        <v>1381</v>
      </c>
      <c r="E29" s="13" t="s">
        <v>1382</v>
      </c>
    </row>
    <row r="30" spans="2:5" ht="28.8" x14ac:dyDescent="0.3">
      <c r="B30" s="425" t="str">
        <f t="shared" si="0"/>
        <v>VP. 168</v>
      </c>
      <c r="C30" s="521" t="s">
        <v>1053</v>
      </c>
      <c r="D30" s="122" t="s">
        <v>795</v>
      </c>
      <c r="E30" s="13" t="s">
        <v>1383</v>
      </c>
    </row>
    <row r="31" spans="2:5" ht="28.8" x14ac:dyDescent="0.3">
      <c r="B31" s="425" t="str">
        <f t="shared" si="0"/>
        <v>VP. 169</v>
      </c>
      <c r="C31" s="521" t="s">
        <v>1053</v>
      </c>
      <c r="D31" s="122" t="s">
        <v>1384</v>
      </c>
      <c r="E31" s="13" t="s">
        <v>1385</v>
      </c>
    </row>
    <row r="32" spans="2:5" ht="28.8" x14ac:dyDescent="0.3">
      <c r="B32" s="425" t="str">
        <f t="shared" si="0"/>
        <v>VP. 170</v>
      </c>
      <c r="C32" s="521" t="s">
        <v>1053</v>
      </c>
      <c r="D32" s="122" t="s">
        <v>1386</v>
      </c>
      <c r="E32" s="13" t="s">
        <v>1387</v>
      </c>
    </row>
    <row r="33" spans="2:5" ht="43.2" x14ac:dyDescent="0.3">
      <c r="B33" s="425" t="str">
        <f t="shared" si="0"/>
        <v>VP. 171</v>
      </c>
      <c r="C33" s="521" t="s">
        <v>1053</v>
      </c>
      <c r="D33" s="122" t="s">
        <v>1388</v>
      </c>
      <c r="E33" s="13" t="s">
        <v>1389</v>
      </c>
    </row>
    <row r="34" spans="2:5" ht="28.8" x14ac:dyDescent="0.3">
      <c r="B34" s="425" t="str">
        <f t="shared" si="0"/>
        <v>VP. 172</v>
      </c>
      <c r="C34" s="521" t="s">
        <v>1053</v>
      </c>
      <c r="D34" s="122" t="s">
        <v>1390</v>
      </c>
      <c r="E34" s="13" t="s">
        <v>1391</v>
      </c>
    </row>
    <row r="35" spans="2:5" ht="28.8" x14ac:dyDescent="0.3">
      <c r="B35" s="425" t="str">
        <f t="shared" si="0"/>
        <v>VP. 173</v>
      </c>
      <c r="C35" s="521" t="s">
        <v>1053</v>
      </c>
      <c r="D35" s="122" t="s">
        <v>1392</v>
      </c>
      <c r="E35" s="13" t="s">
        <v>1393</v>
      </c>
    </row>
    <row r="36" spans="2:5" ht="28.8" x14ac:dyDescent="0.3">
      <c r="B36" s="425" t="str">
        <f t="shared" si="0"/>
        <v>VP. 174</v>
      </c>
      <c r="C36" s="521" t="s">
        <v>1053</v>
      </c>
      <c r="D36" s="122" t="s">
        <v>1394</v>
      </c>
      <c r="E36" s="13" t="s">
        <v>1078</v>
      </c>
    </row>
    <row r="37" spans="2:5" ht="28.8" x14ac:dyDescent="0.3">
      <c r="B37" s="425" t="str">
        <f t="shared" si="0"/>
        <v>VP. 175</v>
      </c>
      <c r="C37" s="521" t="s">
        <v>1053</v>
      </c>
      <c r="D37" s="122" t="s">
        <v>1395</v>
      </c>
      <c r="E37" s="13" t="s">
        <v>1396</v>
      </c>
    </row>
    <row r="38" spans="2:5" ht="28.8" x14ac:dyDescent="0.3">
      <c r="B38" s="425" t="str">
        <f t="shared" si="0"/>
        <v>VP. 176</v>
      </c>
      <c r="C38" s="521" t="s">
        <v>1053</v>
      </c>
      <c r="D38" s="122" t="s">
        <v>1397</v>
      </c>
      <c r="E38" s="13" t="s">
        <v>1398</v>
      </c>
    </row>
    <row r="39" spans="2:5" ht="28.8" x14ac:dyDescent="0.3">
      <c r="B39" s="425" t="str">
        <f t="shared" si="0"/>
        <v>VP. 177</v>
      </c>
      <c r="C39" s="521" t="s">
        <v>1053</v>
      </c>
      <c r="D39" s="122" t="s">
        <v>1399</v>
      </c>
      <c r="E39" s="13" t="s">
        <v>1400</v>
      </c>
    </row>
    <row r="40" spans="2:5" x14ac:dyDescent="0.3">
      <c r="B40" s="425" t="str">
        <f t="shared" si="0"/>
        <v>VP. 178</v>
      </c>
      <c r="C40" s="521" t="s">
        <v>1053</v>
      </c>
      <c r="D40" s="122" t="s">
        <v>792</v>
      </c>
      <c r="E40" s="13" t="s">
        <v>1401</v>
      </c>
    </row>
    <row r="41" spans="2:5" x14ac:dyDescent="0.3">
      <c r="B41" s="425" t="str">
        <f t="shared" si="0"/>
        <v>VP. 179</v>
      </c>
      <c r="C41" s="521" t="s">
        <v>1053</v>
      </c>
      <c r="D41" s="122" t="s">
        <v>758</v>
      </c>
      <c r="E41" s="13" t="s">
        <v>1402</v>
      </c>
    </row>
    <row r="42" spans="2:5" ht="28.8" x14ac:dyDescent="0.3">
      <c r="B42" s="425" t="str">
        <f t="shared" si="0"/>
        <v>VP. 180</v>
      </c>
      <c r="C42" s="521" t="s">
        <v>1053</v>
      </c>
      <c r="D42" s="122" t="s">
        <v>1403</v>
      </c>
      <c r="E42" s="13" t="s">
        <v>1404</v>
      </c>
    </row>
    <row r="43" spans="2:5" ht="28.8" x14ac:dyDescent="0.3">
      <c r="B43" s="425" t="str">
        <f t="shared" si="0"/>
        <v>VP. 181</v>
      </c>
      <c r="C43" s="521" t="s">
        <v>1053</v>
      </c>
      <c r="D43" s="122" t="s">
        <v>678</v>
      </c>
      <c r="E43" s="13" t="s">
        <v>1405</v>
      </c>
    </row>
    <row r="44" spans="2:5" ht="28.8" x14ac:dyDescent="0.3">
      <c r="B44" s="425" t="str">
        <f t="shared" si="0"/>
        <v>VP. 182</v>
      </c>
      <c r="C44" s="521" t="s">
        <v>1053</v>
      </c>
      <c r="D44" s="237" t="s">
        <v>1406</v>
      </c>
      <c r="E44" s="238" t="s">
        <v>1407</v>
      </c>
    </row>
    <row r="45" spans="2:5" ht="15" thickBot="1" x14ac:dyDescent="0.35">
      <c r="B45" s="426" t="str">
        <f t="shared" si="0"/>
        <v>VP. 183</v>
      </c>
      <c r="C45" s="522" t="s">
        <v>1053</v>
      </c>
      <c r="D45" s="237" t="s">
        <v>645</v>
      </c>
      <c r="E45" s="238" t="s">
        <v>1408</v>
      </c>
    </row>
    <row r="46" spans="2:5" ht="15" thickBot="1" x14ac:dyDescent="0.35">
      <c r="B46" s="469" t="s">
        <v>1409</v>
      </c>
      <c r="C46" s="470"/>
      <c r="D46" s="467"/>
      <c r="E46" s="471"/>
    </row>
    <row r="47" spans="2:5" ht="43.2" x14ac:dyDescent="0.3">
      <c r="B47" s="427" t="str">
        <f t="shared" ref="B47:B54" si="1">"VP. " &amp; ROW(B46) + 138</f>
        <v>VP. 184</v>
      </c>
      <c r="C47" s="490" t="s">
        <v>1410</v>
      </c>
      <c r="D47" s="150" t="s">
        <v>709</v>
      </c>
      <c r="E47" s="239" t="s">
        <v>1411</v>
      </c>
    </row>
    <row r="48" spans="2:5" x14ac:dyDescent="0.3">
      <c r="B48" s="425" t="str">
        <f t="shared" si="1"/>
        <v>VP. 185</v>
      </c>
      <c r="C48" s="490" t="s">
        <v>1410</v>
      </c>
      <c r="D48" s="150" t="s">
        <v>713</v>
      </c>
      <c r="E48" s="239" t="s">
        <v>1412</v>
      </c>
    </row>
    <row r="49" spans="2:5" ht="43.2" x14ac:dyDescent="0.3">
      <c r="B49" s="425" t="str">
        <f t="shared" si="1"/>
        <v>VP. 186</v>
      </c>
      <c r="C49" s="490" t="s">
        <v>1410</v>
      </c>
      <c r="D49" s="122" t="s">
        <v>1413</v>
      </c>
      <c r="E49" s="13" t="s">
        <v>1414</v>
      </c>
    </row>
    <row r="50" spans="2:5" ht="28.8" x14ac:dyDescent="0.3">
      <c r="B50" s="425" t="str">
        <f t="shared" si="1"/>
        <v>VP. 187</v>
      </c>
      <c r="C50" s="490" t="s">
        <v>1410</v>
      </c>
      <c r="D50" s="122" t="s">
        <v>773</v>
      </c>
      <c r="E50" s="13" t="s">
        <v>1415</v>
      </c>
    </row>
    <row r="51" spans="2:5" ht="28.8" x14ac:dyDescent="0.3">
      <c r="B51" s="425" t="str">
        <f t="shared" si="1"/>
        <v>VP. 188</v>
      </c>
      <c r="C51" s="490" t="s">
        <v>1410</v>
      </c>
      <c r="D51" s="122" t="s">
        <v>1416</v>
      </c>
      <c r="E51" s="13" t="s">
        <v>1417</v>
      </c>
    </row>
    <row r="52" spans="2:5" ht="28.8" x14ac:dyDescent="0.3">
      <c r="B52" s="425" t="str">
        <f t="shared" si="1"/>
        <v>VP. 189</v>
      </c>
      <c r="C52" s="490" t="s">
        <v>1410</v>
      </c>
      <c r="D52" s="122" t="s">
        <v>1418</v>
      </c>
      <c r="E52" s="13" t="s">
        <v>1419</v>
      </c>
    </row>
    <row r="53" spans="2:5" ht="28.8" x14ac:dyDescent="0.3">
      <c r="B53" s="425" t="str">
        <f t="shared" si="1"/>
        <v>VP. 190</v>
      </c>
      <c r="C53" s="490" t="s">
        <v>1410</v>
      </c>
      <c r="D53" s="122" t="s">
        <v>776</v>
      </c>
      <c r="E53" s="13" t="s">
        <v>1420</v>
      </c>
    </row>
    <row r="54" spans="2:5" ht="28.8" x14ac:dyDescent="0.3">
      <c r="B54" s="426" t="str">
        <f t="shared" si="1"/>
        <v>VP. 191</v>
      </c>
      <c r="C54" s="523" t="s">
        <v>1410</v>
      </c>
      <c r="D54" s="237" t="s">
        <v>789</v>
      </c>
      <c r="E54" s="238" t="s">
        <v>1421</v>
      </c>
    </row>
    <row r="55" spans="2:5" x14ac:dyDescent="0.3">
      <c r="B55" s="472" t="s">
        <v>1422</v>
      </c>
      <c r="C55" s="470"/>
      <c r="D55" s="467"/>
      <c r="E55" s="471"/>
    </row>
    <row r="56" spans="2:5" x14ac:dyDescent="0.3">
      <c r="B56" s="427" t="str">
        <f t="shared" ref="B56:B69" si="2">"VP. " &amp; ROW(B54) + 138</f>
        <v>VP. 192</v>
      </c>
      <c r="C56" s="108" t="s">
        <v>1423</v>
      </c>
      <c r="D56" s="150" t="s">
        <v>607</v>
      </c>
      <c r="E56" s="239" t="s">
        <v>1424</v>
      </c>
    </row>
    <row r="57" spans="2:5" x14ac:dyDescent="0.3">
      <c r="B57" s="425" t="str">
        <f t="shared" si="2"/>
        <v>VP. 193</v>
      </c>
      <c r="C57" s="108" t="s">
        <v>1423</v>
      </c>
      <c r="D57" s="122" t="s">
        <v>736</v>
      </c>
      <c r="E57" s="13" t="s">
        <v>1425</v>
      </c>
    </row>
    <row r="58" spans="2:5" x14ac:dyDescent="0.3">
      <c r="B58" s="425" t="str">
        <f t="shared" si="2"/>
        <v>VP. 194</v>
      </c>
      <c r="C58" s="108" t="s">
        <v>1423</v>
      </c>
      <c r="D58" s="122" t="s">
        <v>785</v>
      </c>
      <c r="E58" s="13" t="s">
        <v>1426</v>
      </c>
    </row>
    <row r="59" spans="2:5" x14ac:dyDescent="0.3">
      <c r="B59" s="425" t="str">
        <f t="shared" si="2"/>
        <v>VP. 195</v>
      </c>
      <c r="C59" s="108" t="s">
        <v>1423</v>
      </c>
      <c r="D59" s="122" t="s">
        <v>1427</v>
      </c>
      <c r="E59" s="13" t="s">
        <v>1428</v>
      </c>
    </row>
    <row r="60" spans="2:5" ht="28.8" x14ac:dyDescent="0.3">
      <c r="B60" s="425" t="str">
        <f t="shared" si="2"/>
        <v>VP. 196</v>
      </c>
      <c r="C60" s="108" t="s">
        <v>1423</v>
      </c>
      <c r="D60" s="122" t="s">
        <v>596</v>
      </c>
      <c r="E60" s="13" t="s">
        <v>1429</v>
      </c>
    </row>
    <row r="61" spans="2:5" x14ac:dyDescent="0.3">
      <c r="B61" s="425" t="str">
        <f t="shared" si="2"/>
        <v>VP. 197</v>
      </c>
      <c r="C61" s="108" t="s">
        <v>1423</v>
      </c>
      <c r="D61" s="122" t="s">
        <v>1430</v>
      </c>
      <c r="E61" s="13" t="s">
        <v>1431</v>
      </c>
    </row>
    <row r="62" spans="2:5" ht="28.8" x14ac:dyDescent="0.3">
      <c r="B62" s="425" t="str">
        <f t="shared" si="2"/>
        <v>VP. 198</v>
      </c>
      <c r="C62" s="108" t="s">
        <v>1423</v>
      </c>
      <c r="D62" s="122" t="s">
        <v>782</v>
      </c>
      <c r="E62" s="13" t="s">
        <v>1432</v>
      </c>
    </row>
    <row r="63" spans="2:5" x14ac:dyDescent="0.3">
      <c r="B63" s="425" t="str">
        <f t="shared" si="2"/>
        <v>VP. 199</v>
      </c>
      <c r="C63" s="108" t="s">
        <v>1423</v>
      </c>
      <c r="D63" s="122" t="s">
        <v>1433</v>
      </c>
      <c r="E63" s="13" t="s">
        <v>1434</v>
      </c>
    </row>
    <row r="64" spans="2:5" ht="28.8" x14ac:dyDescent="0.3">
      <c r="B64" s="425" t="str">
        <f t="shared" si="2"/>
        <v>VP. 200</v>
      </c>
      <c r="C64" s="108" t="s">
        <v>1423</v>
      </c>
      <c r="D64" s="122" t="s">
        <v>1435</v>
      </c>
      <c r="E64" s="13" t="s">
        <v>1436</v>
      </c>
    </row>
    <row r="65" spans="2:5" ht="28.8" x14ac:dyDescent="0.3">
      <c r="B65" s="425" t="str">
        <f t="shared" si="2"/>
        <v>VP. 201</v>
      </c>
      <c r="C65" s="108" t="s">
        <v>1423</v>
      </c>
      <c r="D65" s="122" t="s">
        <v>1437</v>
      </c>
      <c r="E65" s="13" t="s">
        <v>1438</v>
      </c>
    </row>
    <row r="66" spans="2:5" ht="28.8" x14ac:dyDescent="0.3">
      <c r="B66" s="425" t="str">
        <f t="shared" si="2"/>
        <v>VP. 202</v>
      </c>
      <c r="C66" s="108" t="s">
        <v>1423</v>
      </c>
      <c r="D66" s="122" t="s">
        <v>603</v>
      </c>
      <c r="E66" s="13" t="s">
        <v>1439</v>
      </c>
    </row>
    <row r="67" spans="2:5" ht="28.8" x14ac:dyDescent="0.3">
      <c r="B67" s="425" t="str">
        <f t="shared" si="2"/>
        <v>VP. 203</v>
      </c>
      <c r="C67" s="108" t="s">
        <v>1423</v>
      </c>
      <c r="D67" s="122" t="s">
        <v>689</v>
      </c>
      <c r="E67" s="13" t="s">
        <v>1440</v>
      </c>
    </row>
    <row r="68" spans="2:5" x14ac:dyDescent="0.3">
      <c r="B68" s="425" t="str">
        <f t="shared" si="2"/>
        <v>VP. 204</v>
      </c>
      <c r="C68" s="108" t="s">
        <v>1423</v>
      </c>
      <c r="D68" s="122" t="s">
        <v>593</v>
      </c>
      <c r="E68" s="13" t="s">
        <v>1441</v>
      </c>
    </row>
    <row r="69" spans="2:5" ht="28.8" x14ac:dyDescent="0.3">
      <c r="B69" s="426" t="str">
        <f t="shared" si="2"/>
        <v>VP. 205</v>
      </c>
      <c r="C69" s="109" t="s">
        <v>1423</v>
      </c>
      <c r="D69" s="237" t="s">
        <v>610</v>
      </c>
      <c r="E69" s="238" t="s">
        <v>1442</v>
      </c>
    </row>
    <row r="70" spans="2:5" x14ac:dyDescent="0.3">
      <c r="B70" s="465" t="s">
        <v>1443</v>
      </c>
      <c r="C70" s="466"/>
      <c r="D70" s="467"/>
      <c r="E70" s="468"/>
    </row>
    <row r="71" spans="2:5" x14ac:dyDescent="0.3">
      <c r="B71" s="427" t="str">
        <f t="shared" ref="B71:B104" si="3">"VP. " &amp; ROW(B68) + 138</f>
        <v>VP. 206</v>
      </c>
      <c r="C71" s="108" t="s">
        <v>1444</v>
      </c>
      <c r="D71" s="150" t="s">
        <v>623</v>
      </c>
      <c r="E71" s="112" t="s">
        <v>1445</v>
      </c>
    </row>
    <row r="72" spans="2:5" x14ac:dyDescent="0.3">
      <c r="B72" s="425" t="str">
        <f t="shared" si="3"/>
        <v>VP. 207</v>
      </c>
      <c r="C72" s="108" t="s">
        <v>1444</v>
      </c>
      <c r="D72" s="122" t="s">
        <v>1446</v>
      </c>
      <c r="E72" s="14" t="s">
        <v>1447</v>
      </c>
    </row>
    <row r="73" spans="2:5" ht="28.8" x14ac:dyDescent="0.3">
      <c r="B73" s="425" t="str">
        <f t="shared" si="3"/>
        <v>VP. 208</v>
      </c>
      <c r="C73" s="108" t="s">
        <v>1444</v>
      </c>
      <c r="D73" s="122" t="s">
        <v>1448</v>
      </c>
      <c r="E73" s="14" t="s">
        <v>1449</v>
      </c>
    </row>
    <row r="74" spans="2:5" ht="28.8" x14ac:dyDescent="0.3">
      <c r="B74" s="425" t="str">
        <f t="shared" si="3"/>
        <v>VP. 209</v>
      </c>
      <c r="C74" s="108" t="s">
        <v>1444</v>
      </c>
      <c r="D74" s="122" t="s">
        <v>1450</v>
      </c>
      <c r="E74" s="14" t="s">
        <v>1451</v>
      </c>
    </row>
    <row r="75" spans="2:5" ht="28.8" x14ac:dyDescent="0.3">
      <c r="B75" s="425" t="str">
        <f t="shared" si="3"/>
        <v>VP. 210</v>
      </c>
      <c r="C75" s="108" t="s">
        <v>1444</v>
      </c>
      <c r="D75" s="122" t="s">
        <v>697</v>
      </c>
      <c r="E75" s="13" t="s">
        <v>1452</v>
      </c>
    </row>
    <row r="76" spans="2:5" x14ac:dyDescent="0.3">
      <c r="B76" s="425" t="str">
        <f t="shared" si="3"/>
        <v>VP. 211</v>
      </c>
      <c r="C76" s="108" t="s">
        <v>1444</v>
      </c>
      <c r="D76" s="122" t="s">
        <v>1453</v>
      </c>
      <c r="E76" s="13" t="s">
        <v>1454</v>
      </c>
    </row>
    <row r="77" spans="2:5" x14ac:dyDescent="0.3">
      <c r="B77" s="425" t="str">
        <f t="shared" si="3"/>
        <v>VP. 212</v>
      </c>
      <c r="C77" s="108" t="s">
        <v>1444</v>
      </c>
      <c r="D77" s="122" t="s">
        <v>1181</v>
      </c>
      <c r="E77" s="13" t="s">
        <v>1455</v>
      </c>
    </row>
    <row r="78" spans="2:5" ht="28.8" x14ac:dyDescent="0.3">
      <c r="B78" s="425" t="str">
        <f t="shared" si="3"/>
        <v>VP. 213</v>
      </c>
      <c r="C78" s="108" t="s">
        <v>1444</v>
      </c>
      <c r="D78" s="122" t="s">
        <v>619</v>
      </c>
      <c r="E78" s="13" t="s">
        <v>1456</v>
      </c>
    </row>
    <row r="79" spans="2:5" ht="28.8" x14ac:dyDescent="0.3">
      <c r="B79" s="425" t="str">
        <f t="shared" si="3"/>
        <v>VP. 214</v>
      </c>
      <c r="C79" s="108" t="s">
        <v>1444</v>
      </c>
      <c r="D79" s="122" t="s">
        <v>600</v>
      </c>
      <c r="E79" s="13" t="s">
        <v>1457</v>
      </c>
    </row>
    <row r="80" spans="2:5" x14ac:dyDescent="0.3">
      <c r="B80" s="425" t="str">
        <f t="shared" si="3"/>
        <v>VP. 215</v>
      </c>
      <c r="C80" s="108" t="s">
        <v>1444</v>
      </c>
      <c r="D80" s="122" t="s">
        <v>1458</v>
      </c>
      <c r="E80" s="13" t="s">
        <v>1459</v>
      </c>
    </row>
    <row r="81" spans="2:5" ht="28.8" x14ac:dyDescent="0.3">
      <c r="B81" s="425" t="str">
        <f t="shared" si="3"/>
        <v>VP. 216</v>
      </c>
      <c r="C81" s="108" t="s">
        <v>1444</v>
      </c>
      <c r="D81" s="122" t="s">
        <v>1460</v>
      </c>
      <c r="E81" s="13" t="s">
        <v>1461</v>
      </c>
    </row>
    <row r="82" spans="2:5" ht="28.8" x14ac:dyDescent="0.3">
      <c r="B82" s="425" t="str">
        <f t="shared" si="3"/>
        <v>VP. 217</v>
      </c>
      <c r="C82" s="108" t="s">
        <v>1444</v>
      </c>
      <c r="D82" s="122" t="s">
        <v>806</v>
      </c>
      <c r="E82" s="13" t="s">
        <v>1462</v>
      </c>
    </row>
    <row r="83" spans="2:5" ht="28.8" x14ac:dyDescent="0.3">
      <c r="B83" s="425" t="str">
        <f t="shared" si="3"/>
        <v>VP. 218</v>
      </c>
      <c r="C83" s="108" t="s">
        <v>1444</v>
      </c>
      <c r="D83" s="122" t="s">
        <v>803</v>
      </c>
      <c r="E83" s="13" t="s">
        <v>1463</v>
      </c>
    </row>
    <row r="84" spans="2:5" ht="28.8" x14ac:dyDescent="0.3">
      <c r="B84" s="425" t="str">
        <f t="shared" si="3"/>
        <v>VP. 219</v>
      </c>
      <c r="C84" s="108" t="s">
        <v>1444</v>
      </c>
      <c r="D84" s="122" t="s">
        <v>693</v>
      </c>
      <c r="E84" s="13" t="s">
        <v>1464</v>
      </c>
    </row>
    <row r="85" spans="2:5" x14ac:dyDescent="0.3">
      <c r="B85" s="425" t="str">
        <f t="shared" si="3"/>
        <v>VP. 220</v>
      </c>
      <c r="C85" s="108" t="s">
        <v>1444</v>
      </c>
      <c r="D85" s="122" t="s">
        <v>627</v>
      </c>
      <c r="E85" s="13" t="s">
        <v>1465</v>
      </c>
    </row>
    <row r="86" spans="2:5" ht="28.8" x14ac:dyDescent="0.3">
      <c r="B86" s="425" t="str">
        <f t="shared" si="3"/>
        <v>VP. 221</v>
      </c>
      <c r="C86" s="108" t="s">
        <v>1444</v>
      </c>
      <c r="D86" s="122" t="s">
        <v>1466</v>
      </c>
      <c r="E86" s="13" t="s">
        <v>1467</v>
      </c>
    </row>
    <row r="87" spans="2:5" x14ac:dyDescent="0.3">
      <c r="B87" s="425" t="str">
        <f t="shared" si="3"/>
        <v>VP. 222</v>
      </c>
      <c r="C87" s="108" t="s">
        <v>1444</v>
      </c>
      <c r="D87" s="122" t="s">
        <v>638</v>
      </c>
      <c r="E87" s="13" t="s">
        <v>1468</v>
      </c>
    </row>
    <row r="88" spans="2:5" ht="28.8" x14ac:dyDescent="0.3">
      <c r="B88" s="425" t="str">
        <f t="shared" si="3"/>
        <v>VP. 223</v>
      </c>
      <c r="C88" s="108" t="s">
        <v>1444</v>
      </c>
      <c r="D88" s="122" t="s">
        <v>1469</v>
      </c>
      <c r="E88" s="13" t="s">
        <v>1470</v>
      </c>
    </row>
    <row r="89" spans="2:5" ht="28.8" x14ac:dyDescent="0.3">
      <c r="B89" s="425" t="str">
        <f t="shared" si="3"/>
        <v>VP. 224</v>
      </c>
      <c r="C89" s="108" t="s">
        <v>1444</v>
      </c>
      <c r="D89" s="122" t="s">
        <v>674</v>
      </c>
      <c r="E89" s="13" t="s">
        <v>1471</v>
      </c>
    </row>
    <row r="90" spans="2:5" x14ac:dyDescent="0.3">
      <c r="B90" s="425" t="str">
        <f t="shared" si="3"/>
        <v>VP. 225</v>
      </c>
      <c r="C90" s="108" t="s">
        <v>1444</v>
      </c>
      <c r="D90" s="122" t="s">
        <v>683</v>
      </c>
      <c r="E90" s="13" t="s">
        <v>1472</v>
      </c>
    </row>
    <row r="91" spans="2:5" x14ac:dyDescent="0.3">
      <c r="B91" s="425" t="str">
        <f t="shared" si="3"/>
        <v>VP. 226</v>
      </c>
      <c r="C91" s="108" t="s">
        <v>1444</v>
      </c>
      <c r="D91" s="122" t="s">
        <v>1473</v>
      </c>
      <c r="E91" s="13" t="s">
        <v>1474</v>
      </c>
    </row>
    <row r="92" spans="2:5" x14ac:dyDescent="0.3">
      <c r="B92" s="425" t="str">
        <f t="shared" si="3"/>
        <v>VP. 227</v>
      </c>
      <c r="C92" s="108" t="s">
        <v>1444</v>
      </c>
      <c r="D92" s="122" t="s">
        <v>1475</v>
      </c>
      <c r="E92" s="13" t="s">
        <v>1476</v>
      </c>
    </row>
    <row r="93" spans="2:5" x14ac:dyDescent="0.3">
      <c r="B93" s="425" t="str">
        <f t="shared" si="3"/>
        <v>VP. 228</v>
      </c>
      <c r="C93" s="108" t="s">
        <v>1444</v>
      </c>
      <c r="D93" s="122" t="s">
        <v>1477</v>
      </c>
      <c r="E93" s="13" t="s">
        <v>1478</v>
      </c>
    </row>
    <row r="94" spans="2:5" x14ac:dyDescent="0.3">
      <c r="B94" s="425" t="str">
        <f t="shared" si="3"/>
        <v>VP. 229</v>
      </c>
      <c r="C94" s="108" t="s">
        <v>1444</v>
      </c>
      <c r="D94" s="122" t="s">
        <v>799</v>
      </c>
      <c r="E94" s="13" t="s">
        <v>1479</v>
      </c>
    </row>
    <row r="95" spans="2:5" x14ac:dyDescent="0.3">
      <c r="B95" s="425" t="str">
        <f t="shared" si="3"/>
        <v>VP. 230</v>
      </c>
      <c r="C95" s="108" t="s">
        <v>1444</v>
      </c>
      <c r="D95" s="122" t="s">
        <v>664</v>
      </c>
      <c r="E95" s="13" t="s">
        <v>1480</v>
      </c>
    </row>
    <row r="96" spans="2:5" x14ac:dyDescent="0.3">
      <c r="B96" s="425" t="str">
        <f t="shared" si="3"/>
        <v>VP. 231</v>
      </c>
      <c r="C96" s="108" t="s">
        <v>1444</v>
      </c>
      <c r="D96" s="122" t="s">
        <v>641</v>
      </c>
      <c r="E96" s="13" t="s">
        <v>1481</v>
      </c>
    </row>
    <row r="97" spans="2:5" ht="28.8" x14ac:dyDescent="0.3">
      <c r="B97" s="425" t="str">
        <f t="shared" si="3"/>
        <v>VP. 232</v>
      </c>
      <c r="C97" s="108" t="s">
        <v>1444</v>
      </c>
      <c r="D97" s="122" t="s">
        <v>701</v>
      </c>
      <c r="E97" s="13" t="s">
        <v>1482</v>
      </c>
    </row>
    <row r="98" spans="2:5" x14ac:dyDescent="0.3">
      <c r="B98" s="425" t="str">
        <f t="shared" si="3"/>
        <v>VP. 233</v>
      </c>
      <c r="C98" s="108" t="s">
        <v>1444</v>
      </c>
      <c r="D98" s="122" t="s">
        <v>1483</v>
      </c>
      <c r="E98" s="13" t="s">
        <v>1484</v>
      </c>
    </row>
    <row r="99" spans="2:5" ht="28.8" x14ac:dyDescent="0.3">
      <c r="B99" s="425" t="str">
        <f t="shared" si="3"/>
        <v>VP. 234</v>
      </c>
      <c r="C99" s="108" t="s">
        <v>1444</v>
      </c>
      <c r="D99" s="122" t="s">
        <v>615</v>
      </c>
      <c r="E99" s="13" t="s">
        <v>1485</v>
      </c>
    </row>
    <row r="100" spans="2:5" x14ac:dyDescent="0.3">
      <c r="B100" s="425" t="str">
        <f t="shared" si="3"/>
        <v>VP. 235</v>
      </c>
      <c r="C100" s="108" t="s">
        <v>1444</v>
      </c>
      <c r="D100" s="122" t="s">
        <v>1486</v>
      </c>
      <c r="E100" s="13" t="s">
        <v>1487</v>
      </c>
    </row>
    <row r="101" spans="2:5" ht="28.8" x14ac:dyDescent="0.3">
      <c r="B101" s="425" t="str">
        <f t="shared" si="3"/>
        <v>VP. 236</v>
      </c>
      <c r="C101" s="108" t="s">
        <v>1444</v>
      </c>
      <c r="D101" s="122" t="s">
        <v>1488</v>
      </c>
      <c r="E101" s="13" t="s">
        <v>1489</v>
      </c>
    </row>
    <row r="102" spans="2:5" x14ac:dyDescent="0.3">
      <c r="B102" s="425" t="str">
        <f t="shared" si="3"/>
        <v>VP. 237</v>
      </c>
      <c r="C102" s="108" t="s">
        <v>1444</v>
      </c>
      <c r="D102" s="122" t="s">
        <v>670</v>
      </c>
      <c r="E102" s="13" t="s">
        <v>1490</v>
      </c>
    </row>
    <row r="103" spans="2:5" x14ac:dyDescent="0.3">
      <c r="B103" s="425" t="str">
        <f t="shared" si="3"/>
        <v>VP. 238</v>
      </c>
      <c r="C103" s="108" t="s">
        <v>1444</v>
      </c>
      <c r="D103" s="237" t="s">
        <v>1491</v>
      </c>
      <c r="E103" s="238" t="s">
        <v>1492</v>
      </c>
    </row>
    <row r="104" spans="2:5" ht="29.4" thickBot="1" x14ac:dyDescent="0.35">
      <c r="B104" s="561" t="str">
        <f t="shared" si="3"/>
        <v>VP. 239</v>
      </c>
      <c r="C104" s="108" t="s">
        <v>1444</v>
      </c>
      <c r="D104" s="237" t="s">
        <v>1493</v>
      </c>
      <c r="E104" s="238" t="s">
        <v>1494</v>
      </c>
    </row>
    <row r="105" spans="2:5" ht="15" thickBot="1" x14ac:dyDescent="0.35">
      <c r="B105" s="560" t="s">
        <v>1495</v>
      </c>
      <c r="C105" s="179"/>
      <c r="D105" s="174"/>
      <c r="E105" s="180"/>
    </row>
    <row r="106" spans="2:5" x14ac:dyDescent="0.3">
      <c r="B106" s="427" t="str">
        <f t="shared" ref="B106:B112" si="4">"VP. " &amp; ROW(B102) + 138</f>
        <v>VP. 240</v>
      </c>
      <c r="C106" s="234" t="s">
        <v>1496</v>
      </c>
      <c r="D106" s="243" t="s">
        <v>1497</v>
      </c>
      <c r="E106" s="235" t="s">
        <v>1498</v>
      </c>
    </row>
    <row r="107" spans="2:5" x14ac:dyDescent="0.3">
      <c r="B107" s="425" t="str">
        <f t="shared" si="4"/>
        <v>VP. 241</v>
      </c>
      <c r="C107" s="234" t="s">
        <v>1496</v>
      </c>
      <c r="D107" s="243" t="s">
        <v>1499</v>
      </c>
      <c r="E107" s="235" t="s">
        <v>1500</v>
      </c>
    </row>
    <row r="108" spans="2:5" x14ac:dyDescent="0.3">
      <c r="B108" s="425" t="str">
        <f t="shared" si="4"/>
        <v>VP. 242</v>
      </c>
      <c r="C108" s="104" t="s">
        <v>1496</v>
      </c>
      <c r="D108" s="240" t="s">
        <v>1501</v>
      </c>
      <c r="E108" s="236" t="s">
        <v>1502</v>
      </c>
    </row>
    <row r="109" spans="2:5" x14ac:dyDescent="0.3">
      <c r="B109" s="425" t="str">
        <f t="shared" si="4"/>
        <v>VP. 243</v>
      </c>
      <c r="C109" s="104" t="s">
        <v>1496</v>
      </c>
      <c r="D109" s="240" t="s">
        <v>1503</v>
      </c>
      <c r="E109" s="236" t="s">
        <v>1504</v>
      </c>
    </row>
    <row r="110" spans="2:5" ht="28.8" x14ac:dyDescent="0.3">
      <c r="B110" s="425" t="str">
        <f t="shared" si="4"/>
        <v>VP. 244</v>
      </c>
      <c r="C110" s="104" t="s">
        <v>1496</v>
      </c>
      <c r="D110" s="240" t="s">
        <v>1505</v>
      </c>
      <c r="E110" s="236" t="s">
        <v>1506</v>
      </c>
    </row>
    <row r="111" spans="2:5" ht="28.8" x14ac:dyDescent="0.3">
      <c r="B111" s="425" t="str">
        <f t="shared" si="4"/>
        <v>VP. 245</v>
      </c>
      <c r="C111" s="104" t="s">
        <v>1496</v>
      </c>
      <c r="D111" s="240" t="s">
        <v>1507</v>
      </c>
      <c r="E111" s="236" t="s">
        <v>1508</v>
      </c>
    </row>
    <row r="112" spans="2:5" ht="28.8" x14ac:dyDescent="0.3">
      <c r="B112" s="425" t="str">
        <f t="shared" si="4"/>
        <v>VP. 246</v>
      </c>
      <c r="C112" s="230" t="s">
        <v>1496</v>
      </c>
      <c r="D112" s="241" t="s">
        <v>1509</v>
      </c>
      <c r="E112" s="242" t="s">
        <v>1510</v>
      </c>
    </row>
  </sheetData>
  <mergeCells count="2">
    <mergeCell ref="B5:E5"/>
    <mergeCell ref="B2:E2"/>
  </mergeCells>
  <phoneticPr fontId="12" type="noConversion"/>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09314A483782954BA689CA3CB016C951" ma:contentTypeVersion="16" ma:contentTypeDescription="Kurkite naują dokumentą." ma:contentTypeScope="" ma:versionID="d9f384cff679235c12401731a43e1a7a">
  <xsd:schema xmlns:xsd="http://www.w3.org/2001/XMLSchema" xmlns:xs="http://www.w3.org/2001/XMLSchema" xmlns:p="http://schemas.microsoft.com/office/2006/metadata/properties" xmlns:ns2="88cc1ae4-e2b6-435c-8bb1-92c3cb912eaa" xmlns:ns3="04b1cdb1-e0f6-4b5b-a353-0eadec4ec849" targetNamespace="http://schemas.microsoft.com/office/2006/metadata/properties" ma:root="true" ma:fieldsID="4946303fa6872a9ca6b52f20ac44c3c3" ns2:_="" ns3:_="">
    <xsd:import namespace="88cc1ae4-e2b6-435c-8bb1-92c3cb912eaa"/>
    <xsd:import namespace="04b1cdb1-e0f6-4b5b-a353-0eadec4ec8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cc1ae4-e2b6-435c-8bb1-92c3cb912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0ccb3465-f53f-4e84-8575-d6adf0d983c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b1cdb1-e0f6-4b5b-a353-0eadec4ec84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28a99eb-df02-47e7-9e10-485f1f5f55a8}" ma:internalName="TaxCatchAll" ma:showField="CatchAllData" ma:web="04b1cdb1-e0f6-4b5b-a353-0eadec4ec84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8cc1ae4-e2b6-435c-8bb1-92c3cb912eaa">
      <Terms xmlns="http://schemas.microsoft.com/office/infopath/2007/PartnerControls"/>
    </lcf76f155ced4ddcb4097134ff3c332f>
    <TaxCatchAll xmlns="04b1cdb1-e0f6-4b5b-a353-0eadec4ec8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583A26-40AF-480B-8C89-131CA2098EDB}"/>
</file>

<file path=customXml/itemProps2.xml><?xml version="1.0" encoding="utf-8"?>
<ds:datastoreItem xmlns:ds="http://schemas.openxmlformats.org/officeDocument/2006/customXml" ds:itemID="{23B55775-F9FD-48B3-85F1-B2BEF4F5A8D4}">
  <ds:schemaRefs>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www.w3.org/XML/1998/namespace"/>
    <ds:schemaRef ds:uri="88cc1ae4-e2b6-435c-8bb1-92c3cb912eaa"/>
    <ds:schemaRef ds:uri="http://schemas.microsoft.com/office/infopath/2007/PartnerControls"/>
    <ds:schemaRef ds:uri="http://schemas.openxmlformats.org/package/2006/metadata/core-properties"/>
    <ds:schemaRef ds:uri="04b1cdb1-e0f6-4b5b-a353-0eadec4ec849"/>
  </ds:schemaRefs>
</ds:datastoreItem>
</file>

<file path=customXml/itemProps3.xml><?xml version="1.0" encoding="utf-8"?>
<ds:datastoreItem xmlns:ds="http://schemas.openxmlformats.org/officeDocument/2006/customXml" ds:itemID="{3A01C8D3-9820-4DA9-BD9C-B87A777931F9}">
  <ds:schemaRefs>
    <ds:schemaRef ds:uri="http://schemas.microsoft.com/sharepoint/v3/contenttype/forms"/>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5.1 Įvadas</vt:lpstr>
      <vt:lpstr>5.2 Rizikos registras</vt:lpstr>
      <vt:lpstr>5.3 Klausimynas</vt:lpstr>
      <vt:lpstr>Turto kategorijos</vt:lpstr>
      <vt:lpstr>5.4 Turto katalogas</vt:lpstr>
      <vt:lpstr>5.5 Pažeidžiamumų katalogas</vt:lpstr>
      <vt:lpstr>5.6 Grėsmių katalogas</vt:lpstr>
      <vt:lpstr>5.7.1 Valdymo priemonės</vt:lpstr>
      <vt:lpstr>5.7.2 Valdymo priemonės</vt:lpstr>
      <vt:lpstr>5.7.3 Valdymo priemonės</vt:lpstr>
      <vt:lpstr>Sheet1</vt:lpstr>
      <vt:lpstr>5.8 Rizikos profiliai</vt:lpstr>
      <vt:lpstr>5.9 Valdymo planas</vt:lpstr>
      <vt:lpstr>5.10 Ataskaitos šablonas</vt:lpstr>
      <vt:lpstr>5.11 Programinė įranga</vt:lpstr>
      <vt:lpstr>5.12 Rizikos scenarijai</vt:lpstr>
      <vt:lpstr>Duomenys</vt:lpstr>
      <vt:lpstr>Patalpos</vt:lpstr>
      <vt:lpstr>Personalas</vt:lpstr>
      <vt:lpstr>Procesai</vt:lpstr>
      <vt:lpstr>'5.4 Turto katalogas'!Programinė_įranga</vt:lpstr>
      <vt:lpstr>Techninė_įranga</vt:lpstr>
      <vt:lpstr>Tiekėjai</vt:lpstr>
      <vt:lpstr>TInklai</vt:lpstr>
      <vt:lpstr>'5.3 Klausimynas'!Turto_vienetų_ir_grupių_sąrašas</vt:lpstr>
      <vt:lpstr>Turto_vienetų_ir_grupių_sąrašas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rtiskus</dc:creator>
  <cp:keywords/>
  <dc:description/>
  <cp:lastModifiedBy>Martynas Žėkas</cp:lastModifiedBy>
  <cp:revision/>
  <dcterms:created xsi:type="dcterms:W3CDTF">2025-04-23T06:23:36Z</dcterms:created>
  <dcterms:modified xsi:type="dcterms:W3CDTF">2025-11-24T09:11:14Z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0x01010009314A483782954BA689CA3CB016C951</vt:lpwstr>
  </property>
  <property fmtid="{D5CDD505-2E9C-101B-9397-08002B2CF9AE}" pid="3" name="Order">
    <vt:r8>7800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